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efsr18.japan.gds.panasonic.com\FZ18-0017$\110_001_福祉一斉募集\001_福祉一斉募集\004_年度管理【秘】\2025年度\09_セミナー・相談会\01_ワーク式セミナー\確定資料\"/>
    </mc:Choice>
  </mc:AlternateContent>
  <xr:revisionPtr revIDLastSave="0" documentId="13_ncr:1_{05C585D3-BDE9-4062-88B3-8C590154CD36}" xr6:coauthVersionLast="47" xr6:coauthVersionMax="47" xr10:uidLastSave="{00000000-0000-0000-0000-000000000000}"/>
  <bookViews>
    <workbookView xWindow="-120" yWindow="-120" windowWidth="24240" windowHeight="13020" xr2:uid="{DCEC38DE-FF5E-4558-9CAA-8686F80B7665}"/>
  </bookViews>
  <sheets>
    <sheet name="グループ生命共済" sheetId="1" r:id="rId1"/>
    <sheet name="検討・見直し" sheetId="3" r:id="rId2"/>
    <sheet name="貯蓄目標検討" sheetId="4" r:id="rId3"/>
    <sheet name="出典" sheetId="5" r:id="rId4"/>
    <sheet name="Sheet2" sheetId="2" r:id="rId5"/>
  </sheets>
  <definedNames>
    <definedName name="_xlnm.Print_Area" localSheetId="2">貯蓄目標検討!$B$1:$G$41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a="1"/>
  <c r="F31" i="1" s="1"/>
  <c r="E31" i="1" a="1"/>
  <c r="E31" i="1" s="1"/>
  <c r="O30" i="1" l="1" a="1"/>
  <c r="O30" i="1" s="1"/>
  <c r="F30" i="1" a="1"/>
  <c r="F30" i="1" s="1"/>
  <c r="F28" i="1" a="1"/>
  <c r="F28" i="1" s="1"/>
  <c r="F29" i="1" a="1"/>
  <c r="F29" i="1" s="1"/>
  <c r="E29" i="1" a="1"/>
  <c r="E29" i="1" s="1"/>
  <c r="G28" i="1" l="1" a="1"/>
  <c r="G28" i="1" s="1"/>
  <c r="G34" i="1" s="1"/>
  <c r="C66" i="1" s="1"/>
  <c r="E30" i="1"/>
  <c r="F37" i="4"/>
  <c r="F36" i="4"/>
  <c r="F35" i="4"/>
  <c r="F34" i="4"/>
  <c r="F33" i="4"/>
  <c r="F32" i="4"/>
  <c r="F31" i="4"/>
  <c r="F30" i="4"/>
  <c r="F29" i="4"/>
  <c r="F28" i="4"/>
  <c r="F27" i="4"/>
  <c r="F26" i="4"/>
  <c r="F25" i="4"/>
  <c r="E34" i="1" l="1"/>
  <c r="F34" i="1"/>
  <c r="C62" i="1" s="1"/>
  <c r="C63" i="1"/>
  <c r="C64" i="1"/>
  <c r="C65" i="1"/>
  <c r="F38" i="4"/>
  <c r="C61" i="1" l="1"/>
  <c r="F62" i="1" l="1"/>
  <c r="H62" i="1" s="1"/>
  <c r="F63" i="1"/>
  <c r="I63" i="1" s="1"/>
  <c r="F64" i="1"/>
  <c r="I64" i="1" s="1"/>
  <c r="F65" i="1"/>
  <c r="G65" i="1" s="1"/>
  <c r="F66" i="1"/>
  <c r="I66" i="1" s="1"/>
  <c r="F61" i="1"/>
  <c r="I61" i="1" s="1"/>
  <c r="H63" i="1" l="1"/>
  <c r="G64" i="1"/>
  <c r="H64" i="1"/>
  <c r="G63" i="1"/>
  <c r="H65" i="1"/>
  <c r="I65" i="1"/>
  <c r="G66" i="1"/>
  <c r="H66" i="1"/>
  <c r="G62" i="1"/>
  <c r="I62" i="1"/>
  <c r="G61" i="1"/>
  <c r="H61" i="1"/>
  <c r="I6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<sst xmlns="http://schemas.openxmlformats.org/spreadsheetml/2006/main" count="399" uniqueCount="276">
  <si>
    <t>本人</t>
    <rPh sb="0" eb="2">
      <t>ホンニン</t>
    </rPh>
    <phoneticPr fontId="1"/>
  </si>
  <si>
    <t>配偶者</t>
    <rPh sb="0" eb="3">
      <t>ハイグウシャ</t>
    </rPh>
    <phoneticPr fontId="1"/>
  </si>
  <si>
    <t>子１</t>
    <rPh sb="0" eb="1">
      <t>コ</t>
    </rPh>
    <phoneticPr fontId="1"/>
  </si>
  <si>
    <t>子２</t>
    <rPh sb="0" eb="1">
      <t>コ</t>
    </rPh>
    <phoneticPr fontId="1"/>
  </si>
  <si>
    <t>子３</t>
    <rPh sb="0" eb="1">
      <t>コ</t>
    </rPh>
    <phoneticPr fontId="1"/>
  </si>
  <si>
    <t>コース</t>
    <phoneticPr fontId="1"/>
  </si>
  <si>
    <t>保険料</t>
    <rPh sb="0" eb="3">
      <t>ホケンリョウ</t>
    </rPh>
    <phoneticPr fontId="1"/>
  </si>
  <si>
    <t>福祉明細（給与明細2枚目）にて加入状況を確認！</t>
    <rPh sb="0" eb="4">
      <t>フクシメイサイ</t>
    </rPh>
    <rPh sb="5" eb="9">
      <t>キュウヨメイサイ</t>
    </rPh>
    <rPh sb="10" eb="12">
      <t>マイメ</t>
    </rPh>
    <rPh sb="15" eb="19">
      <t>カニュウジョウキョウ</t>
    </rPh>
    <rPh sb="20" eb="22">
      <t>カクニン</t>
    </rPh>
    <phoneticPr fontId="1"/>
  </si>
  <si>
    <t>死亡保障</t>
    <rPh sb="0" eb="4">
      <t>シボウホショウ</t>
    </rPh>
    <phoneticPr fontId="1"/>
  </si>
  <si>
    <t>医療保障</t>
    <rPh sb="0" eb="4">
      <t>イリョウホショウ</t>
    </rPh>
    <phoneticPr fontId="1"/>
  </si>
  <si>
    <t>子４</t>
    <rPh sb="0" eb="1">
      <t>コ</t>
    </rPh>
    <phoneticPr fontId="1"/>
  </si>
  <si>
    <t xml:space="preserve">CHECK4新規加入・変更・申請する | 福祉募集サイト </t>
    <phoneticPr fontId="1"/>
  </si>
  <si>
    <t>03S</t>
  </si>
  <si>
    <t>03M</t>
  </si>
  <si>
    <t>03L</t>
  </si>
  <si>
    <t>06S</t>
  </si>
  <si>
    <t>06M</t>
  </si>
  <si>
    <t>06L</t>
  </si>
  <si>
    <t>09S</t>
  </si>
  <si>
    <t>09M</t>
  </si>
  <si>
    <t>09L</t>
  </si>
  <si>
    <t>12S</t>
  </si>
  <si>
    <t>12M</t>
  </si>
  <si>
    <t>12L</t>
  </si>
  <si>
    <t>15S</t>
  </si>
  <si>
    <t>15M</t>
  </si>
  <si>
    <t>15L</t>
  </si>
  <si>
    <t>18S</t>
  </si>
  <si>
    <t>18M</t>
  </si>
  <si>
    <t>18L</t>
  </si>
  <si>
    <t>21S</t>
  </si>
  <si>
    <t>21M</t>
  </si>
  <si>
    <t>21L</t>
  </si>
  <si>
    <t>24S</t>
  </si>
  <si>
    <t>24M</t>
  </si>
  <si>
    <t>24L</t>
  </si>
  <si>
    <t>27S</t>
  </si>
  <si>
    <t>27M</t>
  </si>
  <si>
    <t>27L</t>
  </si>
  <si>
    <t>30S</t>
  </si>
  <si>
    <t>30M</t>
  </si>
  <si>
    <t>30L</t>
  </si>
  <si>
    <t>33S</t>
  </si>
  <si>
    <t>33M</t>
  </si>
  <si>
    <t>33L</t>
  </si>
  <si>
    <t>36S</t>
  </si>
  <si>
    <t>36M</t>
  </si>
  <si>
    <t>36L</t>
  </si>
  <si>
    <t>39S</t>
  </si>
  <si>
    <t>39M</t>
  </si>
  <si>
    <t>39L</t>
  </si>
  <si>
    <t>42S</t>
  </si>
  <si>
    <t>42M</t>
  </si>
  <si>
    <t>42L</t>
  </si>
  <si>
    <t>45S</t>
  </si>
  <si>
    <t>45M</t>
  </si>
  <si>
    <t>45L</t>
  </si>
  <si>
    <t>48S</t>
  </si>
  <si>
    <t>48M</t>
  </si>
  <si>
    <t>48L</t>
  </si>
  <si>
    <t>51S</t>
  </si>
  <si>
    <t>51M</t>
  </si>
  <si>
    <t>51L</t>
  </si>
  <si>
    <t>3,000円/日</t>
    <rPh sb="5" eb="6">
      <t>エン</t>
    </rPh>
    <rPh sb="7" eb="8">
      <t>ニチ</t>
    </rPh>
    <phoneticPr fontId="1"/>
  </si>
  <si>
    <t>7,000円/日</t>
    <rPh sb="5" eb="6">
      <t>エン</t>
    </rPh>
    <rPh sb="7" eb="8">
      <t>ニチ</t>
    </rPh>
    <phoneticPr fontId="1"/>
  </si>
  <si>
    <t>10,000円/日</t>
    <rPh sb="6" eb="7">
      <t>エン</t>
    </rPh>
    <rPh sb="8" eb="9">
      <t>ニチ</t>
    </rPh>
    <phoneticPr fontId="1"/>
  </si>
  <si>
    <t>保険料合計</t>
    <rPh sb="0" eb="3">
      <t>ホケンリョウ</t>
    </rPh>
    <rPh sb="3" eb="5">
      <t>ゴウケイ</t>
    </rPh>
    <phoneticPr fontId="1"/>
  </si>
  <si>
    <t>こども</t>
    <phoneticPr fontId="1"/>
  </si>
  <si>
    <t>J3S</t>
  </si>
  <si>
    <t>J3M</t>
  </si>
  <si>
    <t>J3L</t>
  </si>
  <si>
    <t>J6S</t>
  </si>
  <si>
    <t>J6M</t>
  </si>
  <si>
    <t>J6L</t>
  </si>
  <si>
    <t>https://iweb.is.jp.panasonic.com/pecs/cont/s/welfare/issei-s/index.html</t>
    <phoneticPr fontId="1"/>
  </si>
  <si>
    <t>福祉一斉募集　WEBサイト</t>
    <rPh sb="0" eb="6">
      <t>フクシイッセイボシュウ</t>
    </rPh>
    <phoneticPr fontId="1"/>
  </si>
  <si>
    <t>気になる制度の保障内容・保険料シミュレーション等を見てみましょう</t>
    <rPh sb="0" eb="1">
      <t>キ</t>
    </rPh>
    <rPh sb="4" eb="6">
      <t>セイド</t>
    </rPh>
    <rPh sb="7" eb="11">
      <t>ホショウナイヨウ</t>
    </rPh>
    <rPh sb="12" eb="15">
      <t>ホケンリョウ</t>
    </rPh>
    <rPh sb="23" eb="24">
      <t>ナド</t>
    </rPh>
    <rPh sb="25" eb="26">
      <t>ミ</t>
    </rPh>
    <phoneticPr fontId="1"/>
  </si>
  <si>
    <t>グループ生命共済≪みんなのそなえ≫</t>
  </si>
  <si>
    <t>加入</t>
  </si>
  <si>
    <t>見直し</t>
  </si>
  <si>
    <t>03</t>
    <phoneticPr fontId="1"/>
  </si>
  <si>
    <t>06</t>
    <phoneticPr fontId="1"/>
  </si>
  <si>
    <t>09</t>
    <phoneticPr fontId="1"/>
  </si>
  <si>
    <t>12</t>
    <phoneticPr fontId="1"/>
  </si>
  <si>
    <t>15</t>
    <phoneticPr fontId="1"/>
  </si>
  <si>
    <t>18</t>
    <phoneticPr fontId="1"/>
  </si>
  <si>
    <t>21</t>
    <phoneticPr fontId="1"/>
  </si>
  <si>
    <t>24</t>
    <phoneticPr fontId="1"/>
  </si>
  <si>
    <t>27</t>
    <phoneticPr fontId="1"/>
  </si>
  <si>
    <t>30</t>
    <phoneticPr fontId="1"/>
  </si>
  <si>
    <t>33</t>
    <phoneticPr fontId="1"/>
  </si>
  <si>
    <t>36</t>
    <phoneticPr fontId="1"/>
  </si>
  <si>
    <t>39</t>
    <phoneticPr fontId="1"/>
  </si>
  <si>
    <t>42</t>
    <phoneticPr fontId="1"/>
  </si>
  <si>
    <t>45</t>
    <phoneticPr fontId="1"/>
  </si>
  <si>
    <t>48</t>
    <phoneticPr fontId="1"/>
  </si>
  <si>
    <t>51</t>
    <phoneticPr fontId="1"/>
  </si>
  <si>
    <t>S</t>
    <phoneticPr fontId="1"/>
  </si>
  <si>
    <t>M</t>
    <phoneticPr fontId="1"/>
  </si>
  <si>
    <t>L</t>
    <phoneticPr fontId="1"/>
  </si>
  <si>
    <t>医療保障</t>
    <rPh sb="0" eb="2">
      <t>イリョウ</t>
    </rPh>
    <rPh sb="2" eb="4">
      <t>ホショウ</t>
    </rPh>
    <phoneticPr fontId="1"/>
  </si>
  <si>
    <t>J3</t>
    <phoneticPr fontId="1"/>
  </si>
  <si>
    <t>J6</t>
    <phoneticPr fontId="1"/>
  </si>
  <si>
    <t>医療保障
入院給付日額</t>
    <rPh sb="0" eb="4">
      <t>イリョウホショウ</t>
    </rPh>
    <rPh sb="5" eb="11">
      <t>ニュウインキュウフニチガク</t>
    </rPh>
    <phoneticPr fontId="1"/>
  </si>
  <si>
    <t>加入コース</t>
    <rPh sb="0" eb="2">
      <t>カニュウ</t>
    </rPh>
    <phoneticPr fontId="1"/>
  </si>
  <si>
    <t>福祉一斉募集　ライフデザインBook　WEB版で保障内容等を確認する</t>
    <rPh sb="0" eb="6">
      <t>フクシイッセイボシュウ</t>
    </rPh>
    <rPh sb="22" eb="23">
      <t>バン</t>
    </rPh>
    <rPh sb="24" eb="28">
      <t>ホショウナイヨウ</t>
    </rPh>
    <rPh sb="28" eb="29">
      <t>ナド</t>
    </rPh>
    <rPh sb="30" eb="32">
      <t>カクニン</t>
    </rPh>
    <phoneticPr fontId="1"/>
  </si>
  <si>
    <t>今年の福祉一斉募集で検討、見直す項目をまとめる</t>
    <rPh sb="0" eb="2">
      <t>コトシ</t>
    </rPh>
    <rPh sb="3" eb="9">
      <t>フクシイッセイボシュウ</t>
    </rPh>
    <rPh sb="10" eb="12">
      <t>ケントウ</t>
    </rPh>
    <rPh sb="13" eb="15">
      <t>ミナオ</t>
    </rPh>
    <rPh sb="16" eb="18">
      <t>コウモク</t>
    </rPh>
    <phoneticPr fontId="1"/>
  </si>
  <si>
    <t>共済・保険</t>
  </si>
  <si>
    <t>せいめい共済 終身生命プラン</t>
  </si>
  <si>
    <t>終身医療保険≪スマート・ケア2024≫</t>
  </si>
  <si>
    <t>がん保険「がん太くんDays1プラス」</t>
  </si>
  <si>
    <t>団体ファミリー介護保険</t>
  </si>
  <si>
    <t>交通共済</t>
  </si>
  <si>
    <t>住まいる共済</t>
  </si>
  <si>
    <t>資産形成</t>
  </si>
  <si>
    <t>ねんきん共済</t>
  </si>
  <si>
    <t>財形貯蓄・一般</t>
    <rPh sb="0" eb="4">
      <t>ザイケイチョチク</t>
    </rPh>
    <rPh sb="5" eb="7">
      <t>イッパン</t>
    </rPh>
    <phoneticPr fontId="1"/>
  </si>
  <si>
    <t>財形貯蓄・年金</t>
    <rPh sb="0" eb="4">
      <t>ザイケイチョチク</t>
    </rPh>
    <rPh sb="5" eb="7">
      <t>ネンキン</t>
    </rPh>
    <phoneticPr fontId="1"/>
  </si>
  <si>
    <t>財形貯蓄・住宅</t>
    <rPh sb="0" eb="4">
      <t>ザイケイチョチク</t>
    </rPh>
    <rPh sb="5" eb="7">
      <t>ジュウタク</t>
    </rPh>
    <phoneticPr fontId="1"/>
  </si>
  <si>
    <t>パナソニックグループ従業員持株会</t>
  </si>
  <si>
    <t>多目的積立</t>
    <rPh sb="0" eb="5">
      <t>タモクテキツミタテ</t>
    </rPh>
    <phoneticPr fontId="1"/>
  </si>
  <si>
    <t>2025年度手続き事項</t>
    <rPh sb="4" eb="6">
      <t>ネンド</t>
    </rPh>
    <rPh sb="6" eb="8">
      <t>テツヅ</t>
    </rPh>
    <rPh sb="9" eb="11">
      <t>ジコウ</t>
    </rPh>
    <phoneticPr fontId="1"/>
  </si>
  <si>
    <t>パナファミリー傷害保険</t>
    <phoneticPr fontId="1"/>
  </si>
  <si>
    <t>その他</t>
    <rPh sb="2" eb="3">
      <t>ホカ</t>
    </rPh>
    <phoneticPr fontId="1"/>
  </si>
  <si>
    <t>P’ｓカフェポイント</t>
    <phoneticPr fontId="1"/>
  </si>
  <si>
    <t>グループ生命共済≪みんなのそなえ≫</t>
    <phoneticPr fontId="1"/>
  </si>
  <si>
    <t>本人コース15M→18Mに変更</t>
    <phoneticPr fontId="1"/>
  </si>
  <si>
    <t>手続き、見直し事項メモ</t>
    <rPh sb="0" eb="2">
      <t>テツヅ</t>
    </rPh>
    <rPh sb="4" eb="6">
      <t>ミナオ</t>
    </rPh>
    <rPh sb="7" eb="9">
      <t>ジコウ</t>
    </rPh>
    <phoneticPr fontId="1"/>
  </si>
  <si>
    <t>がん保険「がん太くんDays1」</t>
    <phoneticPr fontId="1"/>
  </si>
  <si>
    <t>本人・配偶者のがん保険加入検討</t>
    <rPh sb="3" eb="6">
      <t>ハイグウシャ</t>
    </rPh>
    <rPh sb="9" eb="11">
      <t>ホケン</t>
    </rPh>
    <rPh sb="11" eb="15">
      <t>カニュウケントウ</t>
    </rPh>
    <phoneticPr fontId="1"/>
  </si>
  <si>
    <t>積立型未来サポート保険</t>
    <phoneticPr fontId="1"/>
  </si>
  <si>
    <t>現在加入中、積立口数を増やす</t>
    <rPh sb="0" eb="2">
      <t>ゲンザイ</t>
    </rPh>
    <rPh sb="2" eb="5">
      <t>カニュウチュウ</t>
    </rPh>
    <rPh sb="6" eb="10">
      <t>ツミタテクチスウ</t>
    </rPh>
    <rPh sb="11" eb="12">
      <t>フ</t>
    </rPh>
    <phoneticPr fontId="1"/>
  </si>
  <si>
    <t>入力例</t>
    <rPh sb="0" eb="3">
      <t>ニュウリョクレイ</t>
    </rPh>
    <phoneticPr fontId="1"/>
  </si>
  <si>
    <t>入力シート</t>
    <rPh sb="0" eb="2">
      <t>ニュウリョク</t>
    </rPh>
    <phoneticPr fontId="1"/>
  </si>
  <si>
    <t>　制度変更説明動画を視聴する</t>
    <rPh sb="1" eb="5">
      <t>セイドヘンコウ</t>
    </rPh>
    <rPh sb="5" eb="7">
      <t>セツメイ</t>
    </rPh>
    <rPh sb="7" eb="9">
      <t>ドウガ</t>
    </rPh>
    <rPh sb="10" eb="12">
      <t>シチョウ</t>
    </rPh>
    <phoneticPr fontId="1"/>
  </si>
  <si>
    <t>　7月からの申請を忘れずチェック</t>
    <rPh sb="2" eb="3">
      <t>ガツ</t>
    </rPh>
    <rPh sb="6" eb="8">
      <t>シンセイ</t>
    </rPh>
    <rPh sb="9" eb="10">
      <t>ワス</t>
    </rPh>
    <phoneticPr fontId="1"/>
  </si>
  <si>
    <t>2025年度手続き事項
（プルダウン選択）</t>
    <rPh sb="4" eb="6">
      <t>ネンド</t>
    </rPh>
    <rPh sb="6" eb="8">
      <t>テツヅ</t>
    </rPh>
    <rPh sb="9" eb="11">
      <t>ジコウ</t>
    </rPh>
    <rPh sb="18" eb="20">
      <t>センタク</t>
    </rPh>
    <phoneticPr fontId="1"/>
  </si>
  <si>
    <t>福祉一斉募集そなえ確認ワーク</t>
    <phoneticPr fontId="1"/>
  </si>
  <si>
    <t>M</t>
  </si>
  <si>
    <t>原則全員</t>
    <rPh sb="0" eb="2">
      <t>ゲンソク</t>
    </rPh>
    <rPh sb="2" eb="4">
      <t>ゼンイン</t>
    </rPh>
    <phoneticPr fontId="1"/>
  </si>
  <si>
    <t>対象者</t>
    <rPh sb="0" eb="3">
      <t>タイショウシャ</t>
    </rPh>
    <phoneticPr fontId="1"/>
  </si>
  <si>
    <t>子どもの教育費</t>
    <rPh sb="0" eb="1">
      <t>コ</t>
    </rPh>
    <rPh sb="4" eb="7">
      <t>キョウイクヒ</t>
    </rPh>
    <phoneticPr fontId="1"/>
  </si>
  <si>
    <t>（ご参考）現在の加入コースの確認方法</t>
    <rPh sb="2" eb="4">
      <t>サンコウ</t>
    </rPh>
    <rPh sb="5" eb="7">
      <t>ゲンザイ</t>
    </rPh>
    <rPh sb="8" eb="10">
      <t>カニュウ</t>
    </rPh>
    <rPh sb="14" eb="16">
      <t>カクニン</t>
    </rPh>
    <rPh sb="16" eb="18">
      <t>ホウホウ</t>
    </rPh>
    <phoneticPr fontId="1"/>
  </si>
  <si>
    <t>持ち家状況</t>
    <rPh sb="0" eb="1">
      <t>モ</t>
    </rPh>
    <rPh sb="2" eb="3">
      <t>イエ</t>
    </rPh>
    <rPh sb="3" eb="5">
      <t>ジョウキョウ</t>
    </rPh>
    <phoneticPr fontId="1"/>
  </si>
  <si>
    <t>賃貸</t>
    <rPh sb="0" eb="2">
      <t>チンタイ</t>
    </rPh>
    <phoneticPr fontId="1"/>
  </si>
  <si>
    <t>遺族の生活
立て直し費用</t>
    <rPh sb="0" eb="2">
      <t>イゾク</t>
    </rPh>
    <rPh sb="3" eb="5">
      <t>セイカツ</t>
    </rPh>
    <rPh sb="6" eb="7">
      <t>タ</t>
    </rPh>
    <rPh sb="8" eb="9">
      <t>ナオ</t>
    </rPh>
    <rPh sb="10" eb="12">
      <t>ヒヨウ</t>
    </rPh>
    <phoneticPr fontId="1"/>
  </si>
  <si>
    <t>葬儀代等　
死後整理費用</t>
    <rPh sb="0" eb="3">
      <t>ソウギダイ</t>
    </rPh>
    <rPh sb="3" eb="4">
      <t>ナド</t>
    </rPh>
    <rPh sb="6" eb="8">
      <t>シゴ</t>
    </rPh>
    <rPh sb="8" eb="10">
      <t>セイリ</t>
    </rPh>
    <rPh sb="10" eb="12">
      <t>ヒヨウ</t>
    </rPh>
    <phoneticPr fontId="1"/>
  </si>
  <si>
    <t>扶養している</t>
    <phoneticPr fontId="1"/>
  </si>
  <si>
    <t>必要保障額</t>
    <rPh sb="0" eb="5">
      <t>ヒツヨウホショウガク</t>
    </rPh>
    <phoneticPr fontId="1"/>
  </si>
  <si>
    <t>独身</t>
    <rPh sb="0" eb="2">
      <t>ドクシン</t>
    </rPh>
    <phoneticPr fontId="1"/>
  </si>
  <si>
    <t>グループ生命共済コース決定手順</t>
    <rPh sb="4" eb="8">
      <t>セイメイキョウサイ</t>
    </rPh>
    <rPh sb="11" eb="13">
      <t>ケッテイ</t>
    </rPh>
    <rPh sb="13" eb="15">
      <t>テジュン</t>
    </rPh>
    <phoneticPr fontId="1"/>
  </si>
  <si>
    <t>①死亡保障額を決める</t>
    <rPh sb="1" eb="6">
      <t>シボウホショウガク</t>
    </rPh>
    <rPh sb="7" eb="8">
      <t>キ</t>
    </rPh>
    <phoneticPr fontId="1"/>
  </si>
  <si>
    <t>②医療保障コースを決める</t>
    <rPh sb="1" eb="5">
      <t>イリョウホショウ</t>
    </rPh>
    <rPh sb="9" eb="10">
      <t>キ</t>
    </rPh>
    <phoneticPr fontId="1"/>
  </si>
  <si>
    <t>③加入コースを決める</t>
    <rPh sb="1" eb="3">
      <t>カニュウ</t>
    </rPh>
    <rPh sb="7" eb="8">
      <t>キ</t>
    </rPh>
    <phoneticPr fontId="1"/>
  </si>
  <si>
    <t>①死亡保障　必要保障額かんたん試算</t>
    <rPh sb="1" eb="5">
      <t>シボウホショウ</t>
    </rPh>
    <rPh sb="6" eb="8">
      <t>ヒツヨウ</t>
    </rPh>
    <rPh sb="8" eb="11">
      <t>ホショウガク</t>
    </rPh>
    <rPh sb="15" eb="17">
      <t>シサン</t>
    </rPh>
    <phoneticPr fontId="1"/>
  </si>
  <si>
    <t>③グループ生命共済加入コースを選択</t>
    <rPh sb="5" eb="9">
      <t>セイメイキョウサイ</t>
    </rPh>
    <rPh sb="9" eb="11">
      <t>カニュウ</t>
    </rPh>
    <rPh sb="15" eb="17">
      <t>センタク</t>
    </rPh>
    <phoneticPr fontId="1"/>
  </si>
  <si>
    <t>④見直しの手続きをする</t>
    <rPh sb="1" eb="3">
      <t>ミナオ</t>
    </rPh>
    <rPh sb="5" eb="7">
      <t>テツヅ</t>
    </rPh>
    <phoneticPr fontId="1"/>
  </si>
  <si>
    <t>④見直したコースが現在の加入コースと異なっていれば、今年度福祉一斉募集での見直しを実施しましょう</t>
    <rPh sb="1" eb="3">
      <t>ミナオ</t>
    </rPh>
    <rPh sb="9" eb="11">
      <t>ゲンザイ</t>
    </rPh>
    <rPh sb="12" eb="14">
      <t>カニュウ</t>
    </rPh>
    <rPh sb="18" eb="19">
      <t>コト</t>
    </rPh>
    <rPh sb="26" eb="29">
      <t>コンネンド</t>
    </rPh>
    <rPh sb="29" eb="35">
      <t>フクシイッセイボシュウ</t>
    </rPh>
    <rPh sb="37" eb="39">
      <t>ミナオ</t>
    </rPh>
    <rPh sb="41" eb="43">
      <t>ジッシ</t>
    </rPh>
    <phoneticPr fontId="1"/>
  </si>
  <si>
    <t>基本のおすすめコース：Mコース</t>
    <rPh sb="0" eb="2">
      <t>キホン</t>
    </rPh>
    <phoneticPr fontId="1"/>
  </si>
  <si>
    <t>②医療保障コース検討</t>
    <rPh sb="1" eb="3">
      <t>イリョウ</t>
    </rPh>
    <rPh sb="3" eb="5">
      <t>ホショウ</t>
    </rPh>
    <rPh sb="8" eb="10">
      <t>ケントウ</t>
    </rPh>
    <phoneticPr fontId="1"/>
  </si>
  <si>
    <t>①死亡保障</t>
    <rPh sb="1" eb="5">
      <t>シボウホショウ</t>
    </rPh>
    <phoneticPr fontId="1"/>
  </si>
  <si>
    <t>②医療保障</t>
    <rPh sb="1" eb="5">
      <t>イリョウホショウ</t>
    </rPh>
    <phoneticPr fontId="1"/>
  </si>
  <si>
    <t>住居費</t>
    <rPh sb="0" eb="3">
      <t>ジュウキョヒ</t>
    </rPh>
    <phoneticPr fontId="1"/>
  </si>
  <si>
    <t xml:space="preserve"> 　ご自身の家計の状況を入力して、貯蓄目標を確認・実行していきましょう。</t>
    <rPh sb="3" eb="5">
      <t>ジシン</t>
    </rPh>
    <rPh sb="6" eb="8">
      <t>カケイ</t>
    </rPh>
    <rPh sb="9" eb="11">
      <t>ジョウキョウ</t>
    </rPh>
    <rPh sb="12" eb="14">
      <t>ニュウリョク</t>
    </rPh>
    <rPh sb="17" eb="21">
      <t>チョチクモクヒョウ</t>
    </rPh>
    <rPh sb="22" eb="24">
      <t>カクニン</t>
    </rPh>
    <rPh sb="25" eb="27">
      <t>ジッコウ</t>
    </rPh>
    <phoneticPr fontId="1"/>
  </si>
  <si>
    <t>入力項目</t>
    <rPh sb="0" eb="2">
      <t>ニュウリョク</t>
    </rPh>
    <rPh sb="2" eb="4">
      <t>コウモク</t>
    </rPh>
    <phoneticPr fontId="1"/>
  </si>
  <si>
    <t>まずはこれからのライフイベントのためにどの程度の貯蓄が必要かチェック！</t>
    <rPh sb="21" eb="23">
      <t>テイド</t>
    </rPh>
    <rPh sb="24" eb="26">
      <t>チョチク</t>
    </rPh>
    <rPh sb="27" eb="29">
      <t>ヒツヨウ</t>
    </rPh>
    <phoneticPr fontId="1"/>
  </si>
  <si>
    <t>教育</t>
    <rPh sb="0" eb="2">
      <t>キョウイク</t>
    </rPh>
    <phoneticPr fontId="1"/>
  </si>
  <si>
    <t>18歳までに、最低300万円（できれば500万円）</t>
    <rPh sb="2" eb="3">
      <t>サイ</t>
    </rPh>
    <phoneticPr fontId="1"/>
  </si>
  <si>
    <t>住宅</t>
    <rPh sb="0" eb="2">
      <t>ジュウタク</t>
    </rPh>
    <phoneticPr fontId="1"/>
  </si>
  <si>
    <t>（購入予定）購入初期費用</t>
    <rPh sb="1" eb="3">
      <t>コウニュウ</t>
    </rPh>
    <rPh sb="3" eb="5">
      <t>ヨテイ</t>
    </rPh>
    <rPh sb="6" eb="8">
      <t>コウニュウ</t>
    </rPh>
    <rPh sb="8" eb="12">
      <t>ショキヒヨウ</t>
    </rPh>
    <phoneticPr fontId="1"/>
  </si>
  <si>
    <t>理想的には物件価格の30％（頭金20％・諸費用10％）。少なくとも20％</t>
    <rPh sb="0" eb="3">
      <t>リソウテキ</t>
    </rPh>
    <rPh sb="5" eb="7">
      <t>ブッケン</t>
    </rPh>
    <rPh sb="7" eb="9">
      <t>カカク</t>
    </rPh>
    <rPh sb="14" eb="16">
      <t>アタマキン</t>
    </rPh>
    <rPh sb="20" eb="23">
      <t>ショヒヨウ</t>
    </rPh>
    <rPh sb="28" eb="29">
      <t>スク</t>
    </rPh>
    <phoneticPr fontId="1"/>
  </si>
  <si>
    <t>（購入済）ローン繰上返済資金</t>
    <rPh sb="1" eb="3">
      <t>コウニュウ</t>
    </rPh>
    <rPh sb="3" eb="4">
      <t>スミ</t>
    </rPh>
    <rPh sb="8" eb="10">
      <t>クリア</t>
    </rPh>
    <rPh sb="10" eb="12">
      <t>ヘンサイ</t>
    </rPh>
    <rPh sb="12" eb="14">
      <t>シキン</t>
    </rPh>
    <phoneticPr fontId="1"/>
  </si>
  <si>
    <t>60歳（遅くとも65歳）までに完済できるように。退職金【DC】は完済に充てないのが基本。</t>
    <rPh sb="41" eb="43">
      <t>キホン</t>
    </rPh>
    <phoneticPr fontId="1"/>
  </si>
  <si>
    <t>（購入済）リフォーム費用</t>
    <rPh sb="1" eb="3">
      <t>コウニュウ</t>
    </rPh>
    <rPh sb="3" eb="4">
      <t>スミ</t>
    </rPh>
    <rPh sb="10" eb="12">
      <t>ヒヨウ</t>
    </rPh>
    <phoneticPr fontId="1"/>
  </si>
  <si>
    <t>戸建て：470万円、　マンション：280万円</t>
    <rPh sb="0" eb="2">
      <t>コダ</t>
    </rPh>
    <rPh sb="7" eb="9">
      <t>マンエン</t>
    </rPh>
    <rPh sb="20" eb="22">
      <t>マンエン</t>
    </rPh>
    <phoneticPr fontId="1"/>
  </si>
  <si>
    <t>（賃貸予定）60歳以降の家賃</t>
    <rPh sb="1" eb="3">
      <t>チンタイ</t>
    </rPh>
    <rPh sb="3" eb="5">
      <t>ヨテイ</t>
    </rPh>
    <rPh sb="8" eb="9">
      <t>サイ</t>
    </rPh>
    <rPh sb="9" eb="11">
      <t>イコウ</t>
    </rPh>
    <rPh sb="12" eb="14">
      <t>ヤチン</t>
    </rPh>
    <phoneticPr fontId="1"/>
  </si>
  <si>
    <t>家賃の半分程度×30年分　</t>
    <rPh sb="0" eb="2">
      <t>ヤチン</t>
    </rPh>
    <rPh sb="3" eb="7">
      <t>ハンブンテイド</t>
    </rPh>
    <rPh sb="10" eb="11">
      <t>ネン</t>
    </rPh>
    <rPh sb="11" eb="12">
      <t>ブン</t>
    </rPh>
    <phoneticPr fontId="1"/>
  </si>
  <si>
    <t>老後</t>
    <rPh sb="0" eb="2">
      <t>ロウゴ</t>
    </rPh>
    <phoneticPr fontId="1"/>
  </si>
  <si>
    <t>生活費の余裕資金</t>
    <rPh sb="0" eb="3">
      <t>セイカツヒ</t>
    </rPh>
    <rPh sb="4" eb="8">
      <t>ヨユウシキン</t>
    </rPh>
    <phoneticPr fontId="1"/>
  </si>
  <si>
    <t>まずは 1,000万円程度を目標に　（生活費は、公的年金+退職金【DC】が基本）</t>
    <rPh sb="9" eb="11">
      <t>マンエン</t>
    </rPh>
    <rPh sb="11" eb="13">
      <t>テイド</t>
    </rPh>
    <rPh sb="14" eb="16">
      <t>モクヒョウ</t>
    </rPh>
    <rPh sb="19" eb="22">
      <t>セイカツヒ</t>
    </rPh>
    <rPh sb="29" eb="32">
      <t>タイショクキン</t>
    </rPh>
    <phoneticPr fontId="1"/>
  </si>
  <si>
    <t>セカンドライフ（介護費用）</t>
    <rPh sb="8" eb="12">
      <t>カイゴヒヨウ</t>
    </rPh>
    <phoneticPr fontId="1"/>
  </si>
  <si>
    <t>500万円／人　（民間介護施設を希望なら・・・例えば1,000万円／人）</t>
    <rPh sb="34" eb="35">
      <t>ヒト</t>
    </rPh>
    <phoneticPr fontId="1"/>
  </si>
  <si>
    <t>その他</t>
    <rPh sb="2" eb="3">
      <t>タ</t>
    </rPh>
    <phoneticPr fontId="1"/>
  </si>
  <si>
    <t>車購入費用など</t>
    <rPh sb="0" eb="1">
      <t>クルマ</t>
    </rPh>
    <rPh sb="1" eb="3">
      <t>コウニュウ</t>
    </rPh>
    <rPh sb="3" eb="5">
      <t>ヒヨウ</t>
    </rPh>
    <phoneticPr fontId="1"/>
  </si>
  <si>
    <t>100万円を超える特別支出</t>
    <rPh sb="3" eb="5">
      <t>マンエン</t>
    </rPh>
    <rPh sb="6" eb="7">
      <t>コ</t>
    </rPh>
    <rPh sb="9" eb="11">
      <t>トクベツ</t>
    </rPh>
    <rPh sb="11" eb="13">
      <t>シシュツ</t>
    </rPh>
    <phoneticPr fontId="1"/>
  </si>
  <si>
    <t>あなたの家族にとって、準備しておきたい費用をピックアップしましょう</t>
    <rPh sb="4" eb="6">
      <t>カゾク</t>
    </rPh>
    <rPh sb="11" eb="13">
      <t>ジュンビ</t>
    </rPh>
    <rPh sb="19" eb="21">
      <t>ヒヨウ</t>
    </rPh>
    <phoneticPr fontId="1"/>
  </si>
  <si>
    <t>単位：万円</t>
    <rPh sb="0" eb="2">
      <t>タンイ</t>
    </rPh>
    <rPh sb="3" eb="5">
      <t>マンエン</t>
    </rPh>
    <phoneticPr fontId="1"/>
  </si>
  <si>
    <t>項目</t>
    <rPh sb="0" eb="2">
      <t>コウモク</t>
    </rPh>
    <phoneticPr fontId="1"/>
  </si>
  <si>
    <t>何万円を</t>
    <rPh sb="0" eb="3">
      <t>ナンマンエン</t>
    </rPh>
    <phoneticPr fontId="1"/>
  </si>
  <si>
    <t>あと何年で</t>
    <rPh sb="2" eb="4">
      <t>ナンネン</t>
    </rPh>
    <phoneticPr fontId="1"/>
  </si>
  <si>
    <t>年間貯蓄目標額</t>
    <rPh sb="0" eb="2">
      <t>ネンカン</t>
    </rPh>
    <rPh sb="2" eb="7">
      <t>チョチクモクヒョウガク</t>
    </rPh>
    <phoneticPr fontId="1"/>
  </si>
  <si>
    <t>補足</t>
    <rPh sb="0" eb="2">
      <t>ホソク</t>
    </rPh>
    <phoneticPr fontId="1"/>
  </si>
  <si>
    <t>（例）</t>
    <rPh sb="1" eb="2">
      <t>レイ</t>
    </rPh>
    <phoneticPr fontId="1"/>
  </si>
  <si>
    <t>住宅ローン繰上返済用</t>
    <rPh sb="0" eb="2">
      <t>ジュウタク</t>
    </rPh>
    <rPh sb="5" eb="9">
      <t>クリアゲヘンサイ</t>
    </rPh>
    <rPh sb="9" eb="10">
      <t>ヨウ</t>
    </rPh>
    <phoneticPr fontId="1"/>
  </si>
  <si>
    <t>ローン控除が終わるタイミング</t>
    <phoneticPr fontId="1"/>
  </si>
  <si>
    <t>　教育費　子１</t>
    <rPh sb="1" eb="4">
      <t>キョウイクヒ</t>
    </rPh>
    <rPh sb="5" eb="6">
      <t>コ</t>
    </rPh>
    <phoneticPr fontId="1"/>
  </si>
  <si>
    <t>　教育費　子２</t>
    <rPh sb="1" eb="4">
      <t>キョウイクヒ</t>
    </rPh>
    <rPh sb="5" eb="6">
      <t>コ</t>
    </rPh>
    <phoneticPr fontId="1"/>
  </si>
  <si>
    <t>　生活費の余裕資金</t>
    <rPh sb="1" eb="4">
      <t>セイカツヒ</t>
    </rPh>
    <rPh sb="5" eb="9">
      <t>ヨユウシキン</t>
    </rPh>
    <phoneticPr fontId="1"/>
  </si>
  <si>
    <t>　セカンドライフ（介護費用）</t>
    <rPh sb="9" eb="13">
      <t>カイゴヒヨウ</t>
    </rPh>
    <phoneticPr fontId="1"/>
  </si>
  <si>
    <t>　多用途</t>
    <phoneticPr fontId="1"/>
  </si>
  <si>
    <t>年間貯蓄目標額　合計</t>
    <rPh sb="0" eb="2">
      <t>ネンカン</t>
    </rPh>
    <rPh sb="2" eb="4">
      <t>チョチク</t>
    </rPh>
    <rPh sb="4" eb="7">
      <t>モクヒョウガク</t>
    </rPh>
    <rPh sb="8" eb="10">
      <t>ゴウケイ</t>
    </rPh>
    <phoneticPr fontId="1"/>
  </si>
  <si>
    <t>万円</t>
    <rPh sb="0" eb="2">
      <t>マンエン</t>
    </rPh>
    <phoneticPr fontId="1"/>
  </si>
  <si>
    <t>貯蓄目標設定　検討シート</t>
    <rPh sb="0" eb="4">
      <t>チョチクモクヒョウ</t>
    </rPh>
    <rPh sb="4" eb="6">
      <t>セッテイ</t>
    </rPh>
    <rPh sb="7" eb="9">
      <t>ケントウ</t>
    </rPh>
    <phoneticPr fontId="1"/>
  </si>
  <si>
    <t>１．準備しておきたい費用の目安</t>
    <rPh sb="2" eb="4">
      <t>ジュンビ</t>
    </rPh>
    <rPh sb="10" eb="12">
      <t>ヒヨウ</t>
    </rPh>
    <rPh sb="13" eb="15">
      <t>メヤス</t>
    </rPh>
    <phoneticPr fontId="1"/>
  </si>
  <si>
    <t>2.　項目ごとの貯蓄目標額</t>
    <rPh sb="3" eb="5">
      <t>コウモク</t>
    </rPh>
    <rPh sb="8" eb="10">
      <t>チョチク</t>
    </rPh>
    <rPh sb="10" eb="12">
      <t>モクヒョウ</t>
    </rPh>
    <rPh sb="12" eb="13">
      <t>ガク</t>
    </rPh>
    <phoneticPr fontId="1"/>
  </si>
  <si>
    <t>年間の目標額をもとに、福祉一斉募集でどの制度に何口申し込みをするか検討しましょう！</t>
    <rPh sb="0" eb="2">
      <t>ネンカン</t>
    </rPh>
    <rPh sb="3" eb="6">
      <t>モクヒョウガク</t>
    </rPh>
    <rPh sb="11" eb="17">
      <t>フクシイッセイボシュウ</t>
    </rPh>
    <rPh sb="20" eb="22">
      <t>セイド</t>
    </rPh>
    <rPh sb="23" eb="25">
      <t>ナンクチ</t>
    </rPh>
    <rPh sb="25" eb="26">
      <t>モウ</t>
    </rPh>
    <rPh sb="27" eb="28">
      <t>コ</t>
    </rPh>
    <rPh sb="33" eb="35">
      <t>ケントウ</t>
    </rPh>
    <phoneticPr fontId="1"/>
  </si>
  <si>
    <t>福祉一斉募集　検討・見直しシート　</t>
    <rPh sb="0" eb="2">
      <t>フクシ</t>
    </rPh>
    <rPh sb="2" eb="4">
      <t>イッセイ</t>
    </rPh>
    <rPh sb="4" eb="6">
      <t>ボシュウ</t>
    </rPh>
    <rPh sb="7" eb="9">
      <t>ケントウ</t>
    </rPh>
    <rPh sb="10" eb="12">
      <t>ミナオ</t>
    </rPh>
    <phoneticPr fontId="1"/>
  </si>
  <si>
    <r>
      <t>ご自身やご家族のために、どの程度の死亡保障が必要かを簡易的に試算します。　</t>
    </r>
    <r>
      <rPr>
        <b/>
        <sz val="16"/>
        <color theme="1"/>
        <rFont val="Meiryo UI"/>
        <family val="3"/>
        <charset val="128"/>
      </rPr>
      <t>＊本試算はあくまで簡易的なものです</t>
    </r>
    <rPh sb="1" eb="3">
      <t>ジシン</t>
    </rPh>
    <rPh sb="5" eb="7">
      <t>カゾク</t>
    </rPh>
    <rPh sb="14" eb="16">
      <t>テイド</t>
    </rPh>
    <rPh sb="17" eb="21">
      <t>シボウホショウ</t>
    </rPh>
    <rPh sb="22" eb="24">
      <t>ヒツヨウ</t>
    </rPh>
    <rPh sb="26" eb="29">
      <t>カンイテキ</t>
    </rPh>
    <rPh sb="30" eb="32">
      <t>シサン</t>
    </rPh>
    <phoneticPr fontId="1"/>
  </si>
  <si>
    <t>配偶者
扶養有無</t>
    <rPh sb="0" eb="3">
      <t>ハイグウシャ</t>
    </rPh>
    <rPh sb="4" eb="6">
      <t>フヨウ</t>
    </rPh>
    <rPh sb="6" eb="8">
      <t>ウム</t>
    </rPh>
    <phoneticPr fontId="1"/>
  </si>
  <si>
    <t>子どもの
教育費</t>
    <rPh sb="0" eb="1">
      <t>コ</t>
    </rPh>
    <rPh sb="5" eb="8">
      <t>キョウイクヒ</t>
    </rPh>
    <phoneticPr fontId="1"/>
  </si>
  <si>
    <t>必要死亡保障額
本人</t>
    <rPh sb="0" eb="2">
      <t>ヒツヨウ</t>
    </rPh>
    <rPh sb="2" eb="6">
      <t>シボウホショウ</t>
    </rPh>
    <rPh sb="6" eb="7">
      <t>ガク</t>
    </rPh>
    <rPh sb="8" eb="10">
      <t>ホンニン</t>
    </rPh>
    <phoneticPr fontId="1"/>
  </si>
  <si>
    <t>子</t>
    <rPh sb="0" eb="1">
      <t>コ</t>
    </rPh>
    <phoneticPr fontId="1"/>
  </si>
  <si>
    <t>扶養していない</t>
    <rPh sb="0" eb="2">
      <t>フヨウ</t>
    </rPh>
    <phoneticPr fontId="1"/>
  </si>
  <si>
    <t>死亡保障額
試算結果</t>
    <phoneticPr fontId="1"/>
  </si>
  <si>
    <t>グループ生命共済≪みんなのそなえ≫ コース見直し手順</t>
    <rPh sb="4" eb="8">
      <t>セイメイキョウサイ</t>
    </rPh>
    <rPh sb="21" eb="23">
      <t>ミナオ</t>
    </rPh>
    <rPh sb="24" eb="26">
      <t>テジュン</t>
    </rPh>
    <phoneticPr fontId="1"/>
  </si>
  <si>
    <t>持ち家（ローンなし）</t>
    <rPh sb="0" eb="1">
      <t>モ</t>
    </rPh>
    <rPh sb="2" eb="3">
      <t>イエ</t>
    </rPh>
    <phoneticPr fontId="1"/>
  </si>
  <si>
    <t>保障額調整ポイント
必要保障額を基準に増額・減額ポイントを踏まえて保障額を調整</t>
    <rPh sb="0" eb="3">
      <t>ホショウガク</t>
    </rPh>
    <rPh sb="3" eb="5">
      <t>チョウセイ</t>
    </rPh>
    <rPh sb="10" eb="15">
      <t>ヒツヨウホショウガク</t>
    </rPh>
    <rPh sb="16" eb="18">
      <t>キジュン</t>
    </rPh>
    <rPh sb="19" eb="21">
      <t>ゾウガク</t>
    </rPh>
    <rPh sb="22" eb="24">
      <t>ゲンガク</t>
    </rPh>
    <rPh sb="29" eb="30">
      <t>フ</t>
    </rPh>
    <rPh sb="33" eb="35">
      <t>ホショウ</t>
    </rPh>
    <rPh sb="35" eb="36">
      <t>ガク</t>
    </rPh>
    <rPh sb="37" eb="39">
      <t>チョウセイ</t>
    </rPh>
    <phoneticPr fontId="1"/>
  </si>
  <si>
    <t>★本試算の前提</t>
    <rPh sb="1" eb="2">
      <t>ホン</t>
    </rPh>
    <rPh sb="2" eb="4">
      <t>シサン</t>
    </rPh>
    <rPh sb="5" eb="7">
      <t>ゼンテイ</t>
    </rPh>
    <phoneticPr fontId="1"/>
  </si>
  <si>
    <t>　・「本人」はパナソニックグループの社員である</t>
    <rPh sb="3" eb="5">
      <t>ホンニン</t>
    </rPh>
    <rPh sb="18" eb="20">
      <t>シャイン</t>
    </rPh>
    <phoneticPr fontId="1"/>
  </si>
  <si>
    <t>基本：独身でも、夫婦共働きでも、ご自身の葬儀代+死後整理の費用として、300万円ほどは確保しておく</t>
    <rPh sb="0" eb="2">
      <t>キホン</t>
    </rPh>
    <rPh sb="3" eb="5">
      <t>ドクシン</t>
    </rPh>
    <rPh sb="8" eb="10">
      <t>フウフ</t>
    </rPh>
    <rPh sb="10" eb="12">
      <t>トモバタラ</t>
    </rPh>
    <rPh sb="17" eb="19">
      <t>ジシン</t>
    </rPh>
    <rPh sb="20" eb="23">
      <t>ソウギダイ</t>
    </rPh>
    <rPh sb="24" eb="26">
      <t>シゴ</t>
    </rPh>
    <rPh sb="26" eb="28">
      <t>セイリ</t>
    </rPh>
    <rPh sb="29" eb="31">
      <t>ヒヨウ</t>
    </rPh>
    <rPh sb="38" eb="40">
      <t>マンエン</t>
    </rPh>
    <rPh sb="43" eb="45">
      <t>カクホ</t>
    </rPh>
    <phoneticPr fontId="1"/>
  </si>
  <si>
    <t>　・配偶者を扶養していない（共働き）場合、配偶者の収入だけでも最低限の生活費はまかなえる</t>
    <rPh sb="2" eb="5">
      <t>ハイグウシャ</t>
    </rPh>
    <rPh sb="6" eb="8">
      <t>フヨウ</t>
    </rPh>
    <rPh sb="14" eb="16">
      <t>トモバタラ</t>
    </rPh>
    <rPh sb="18" eb="20">
      <t>バアイ</t>
    </rPh>
    <rPh sb="21" eb="24">
      <t>ハイグウシャ</t>
    </rPh>
    <rPh sb="25" eb="27">
      <t>シュウニュウ</t>
    </rPh>
    <rPh sb="31" eb="34">
      <t>サイテイゲン</t>
    </rPh>
    <rPh sb="35" eb="38">
      <t>セイカツヒ</t>
    </rPh>
    <phoneticPr fontId="1"/>
  </si>
  <si>
    <t>　・ひとり親の場合、「本人」に万が一のことがあった際には、祖父母や元配偶者の援助が受けられる</t>
    <rPh sb="5" eb="6">
      <t>オヤ</t>
    </rPh>
    <rPh sb="7" eb="9">
      <t>バアイ</t>
    </rPh>
    <rPh sb="11" eb="13">
      <t>ホンニン</t>
    </rPh>
    <rPh sb="15" eb="16">
      <t>マン</t>
    </rPh>
    <rPh sb="17" eb="18">
      <t>イチ</t>
    </rPh>
    <rPh sb="25" eb="26">
      <t>サイ</t>
    </rPh>
    <rPh sb="29" eb="32">
      <t>ソフボ</t>
    </rPh>
    <rPh sb="33" eb="34">
      <t>モト</t>
    </rPh>
    <rPh sb="34" eb="37">
      <t>ハイグウシャ</t>
    </rPh>
    <rPh sb="38" eb="40">
      <t>エンジョ</t>
    </rPh>
    <rPh sb="41" eb="42">
      <t>ウ</t>
    </rPh>
    <phoneticPr fontId="1"/>
  </si>
  <si>
    <t>　・配偶者が現在専業主婦（夫）の場合でも、「本人」に万が一のことがあった際には、配偶者は一定期間後働く</t>
    <rPh sb="2" eb="5">
      <t>ハイグウシャ</t>
    </rPh>
    <rPh sb="6" eb="8">
      <t>ゲンザイ</t>
    </rPh>
    <rPh sb="8" eb="10">
      <t>センギョウ</t>
    </rPh>
    <rPh sb="10" eb="12">
      <t>シュフ</t>
    </rPh>
    <rPh sb="13" eb="14">
      <t>オット</t>
    </rPh>
    <rPh sb="16" eb="18">
      <t>バアイ</t>
    </rPh>
    <rPh sb="22" eb="24">
      <t>ホンニン</t>
    </rPh>
    <rPh sb="26" eb="27">
      <t>マン</t>
    </rPh>
    <rPh sb="28" eb="29">
      <t>イチ</t>
    </rPh>
    <rPh sb="36" eb="37">
      <t>サイ</t>
    </rPh>
    <rPh sb="40" eb="43">
      <t>ハイグウシャ</t>
    </rPh>
    <rPh sb="44" eb="49">
      <t>イッテイキカンゴ</t>
    </rPh>
    <rPh sb="49" eb="50">
      <t>ハタラ</t>
    </rPh>
    <phoneticPr fontId="1"/>
  </si>
  <si>
    <t>葬儀費用平均約118.5万円+死後の整理費用、予備費</t>
    <rPh sb="0" eb="4">
      <t>ソウギヒヨウ</t>
    </rPh>
    <rPh sb="4" eb="6">
      <t>ヘイキン</t>
    </rPh>
    <rPh sb="6" eb="7">
      <t>ヤク</t>
    </rPh>
    <rPh sb="12" eb="14">
      <t>マンエン</t>
    </rPh>
    <rPh sb="15" eb="17">
      <t>シゴ</t>
    </rPh>
    <rPh sb="18" eb="20">
      <t>セイリ</t>
    </rPh>
    <rPh sb="20" eb="22">
      <t>ヒヨウ</t>
    </rPh>
    <rPh sb="23" eb="26">
      <t>ヨビヒ</t>
    </rPh>
    <phoneticPr fontId="1"/>
  </si>
  <si>
    <t>幼稚園～高校まで公立、大学は私立文系とした場合の費用で算出
共働きの場合は1人あたり500万円として計算
扶養されている配偶者の場合も、ベビーシッター・家事代行等を利用する場合を想定して　月5万円×6年間＝360万円+その他予備費＝500万円として試算　＊0歳の子が就学年齢になるまでの期間として6年間と設定</t>
    <rPh sb="76" eb="80">
      <t>カジダイコウ</t>
    </rPh>
    <rPh sb="119" eb="121">
      <t>マンエン</t>
    </rPh>
    <phoneticPr fontId="1"/>
  </si>
  <si>
    <t>働き方を変える等、生活を立て直すまでの生活費補填
（月10万円×6年間＝720万円）+その他予備費280万円＝1,000万円
　＊遺族年金が月10万円程度受け取れるとして、住居費・教育費以外の生活費を20万円程度として試算
　＊0歳の子が就学年齢になるまでの期間として6年間と設定</t>
    <rPh sb="0" eb="1">
      <t>ハタラ</t>
    </rPh>
    <rPh sb="2" eb="3">
      <t>カタ</t>
    </rPh>
    <rPh sb="4" eb="5">
      <t>カ</t>
    </rPh>
    <rPh sb="7" eb="8">
      <t>ナド</t>
    </rPh>
    <rPh sb="9" eb="11">
      <t>セイカツ</t>
    </rPh>
    <rPh sb="12" eb="13">
      <t>タ</t>
    </rPh>
    <rPh sb="14" eb="15">
      <t>ナオ</t>
    </rPh>
    <rPh sb="19" eb="22">
      <t>セイカツヒ</t>
    </rPh>
    <rPh sb="30" eb="31">
      <t>エン</t>
    </rPh>
    <rPh sb="52" eb="54">
      <t>マンエン</t>
    </rPh>
    <rPh sb="61" eb="62">
      <t>エン</t>
    </rPh>
    <rPh sb="65" eb="69">
      <t>イゾクネンキン</t>
    </rPh>
    <rPh sb="70" eb="71">
      <t>ツキ</t>
    </rPh>
    <rPh sb="73" eb="75">
      <t>マンエン</t>
    </rPh>
    <rPh sb="75" eb="77">
      <t>テイド</t>
    </rPh>
    <rPh sb="77" eb="78">
      <t>ウ</t>
    </rPh>
    <rPh sb="79" eb="80">
      <t>ト</t>
    </rPh>
    <rPh sb="86" eb="89">
      <t>ジュウキョヒ</t>
    </rPh>
    <rPh sb="90" eb="93">
      <t>キョウイクヒ</t>
    </rPh>
    <rPh sb="93" eb="95">
      <t>イガイ</t>
    </rPh>
    <rPh sb="96" eb="99">
      <t>セイカツヒ</t>
    </rPh>
    <rPh sb="102" eb="104">
      <t>マンエン</t>
    </rPh>
    <rPh sb="104" eb="106">
      <t>テイド</t>
    </rPh>
    <rPh sb="109" eb="111">
      <t>シサン</t>
    </rPh>
    <rPh sb="115" eb="116">
      <t>サイ</t>
    </rPh>
    <rPh sb="117" eb="118">
      <t>コ</t>
    </rPh>
    <rPh sb="119" eb="123">
      <t>シュウガクネンレイ</t>
    </rPh>
    <rPh sb="129" eb="131">
      <t>キカン</t>
    </rPh>
    <rPh sb="135" eb="137">
      <t>ネンカン</t>
    </rPh>
    <rPh sb="138" eb="140">
      <t>セッテイ</t>
    </rPh>
    <phoneticPr fontId="1"/>
  </si>
  <si>
    <t>配偶者扶養していて賃貸もしくは持家（団信なし）の場合は、生活を立て直すまでの家賃or住宅ローン返済費用として
（月10万円×6年間＝720万円）+その他住み替え用費用＝1,000万円として試算
共働きでも在学中の子がいて賃貸もしくは持家（団信なし）の場合は、生活を立て直すまでの家賃不足分or住宅ローン返済費用として
月5万円×6年間＝360万円、その他住み替え用費用として試算</t>
    <rPh sb="0" eb="3">
      <t>ハイグウシャ</t>
    </rPh>
    <rPh sb="3" eb="5">
      <t>フヨウ</t>
    </rPh>
    <rPh sb="9" eb="11">
      <t>チンタイ</t>
    </rPh>
    <rPh sb="15" eb="17">
      <t>モチイエ</t>
    </rPh>
    <rPh sb="18" eb="20">
      <t>ダンシン</t>
    </rPh>
    <rPh sb="24" eb="26">
      <t>バアイ</t>
    </rPh>
    <rPh sb="28" eb="30">
      <t>セイカツ</t>
    </rPh>
    <rPh sb="31" eb="32">
      <t>タ</t>
    </rPh>
    <rPh sb="33" eb="34">
      <t>ナオ</t>
    </rPh>
    <rPh sb="38" eb="40">
      <t>ヤチン</t>
    </rPh>
    <rPh sb="42" eb="44">
      <t>ジュウタク</t>
    </rPh>
    <rPh sb="47" eb="49">
      <t>ヘンサイ</t>
    </rPh>
    <rPh sb="49" eb="51">
      <t>ヒヨウ</t>
    </rPh>
    <rPh sb="56" eb="57">
      <t>ツキ</t>
    </rPh>
    <rPh sb="59" eb="61">
      <t>マンエン</t>
    </rPh>
    <rPh sb="63" eb="65">
      <t>ネンカン</t>
    </rPh>
    <rPh sb="69" eb="71">
      <t>マンエン</t>
    </rPh>
    <rPh sb="75" eb="76">
      <t>ホカ</t>
    </rPh>
    <rPh sb="76" eb="77">
      <t>ス</t>
    </rPh>
    <rPh sb="78" eb="79">
      <t>カ</t>
    </rPh>
    <rPh sb="80" eb="81">
      <t>ヨウ</t>
    </rPh>
    <rPh sb="81" eb="83">
      <t>ヒヨウ</t>
    </rPh>
    <rPh sb="94" eb="96">
      <t>シサン</t>
    </rPh>
    <rPh sb="97" eb="99">
      <t>トモバタラ</t>
    </rPh>
    <rPh sb="102" eb="105">
      <t>ザイガクチュウ</t>
    </rPh>
    <rPh sb="106" eb="107">
      <t>コ</t>
    </rPh>
    <rPh sb="141" eb="144">
      <t>フソクブン</t>
    </rPh>
    <phoneticPr fontId="1"/>
  </si>
  <si>
    <t>増額ポイント入力</t>
    <rPh sb="0" eb="2">
      <t>ゾウガク</t>
    </rPh>
    <rPh sb="6" eb="8">
      <t>ニュウリョク</t>
    </rPh>
    <phoneticPr fontId="1"/>
  </si>
  <si>
    <t>減額ポイント入力</t>
    <rPh sb="0" eb="2">
      <t>ゲンガク</t>
    </rPh>
    <rPh sb="6" eb="8">
      <t>ニュウリョク</t>
    </rPh>
    <phoneticPr fontId="1"/>
  </si>
  <si>
    <t>持ち家（ローンあり、団信あり）</t>
    <rPh sb="0" eb="1">
      <t>モ</t>
    </rPh>
    <rPh sb="2" eb="3">
      <t>イエ</t>
    </rPh>
    <rPh sb="10" eb="12">
      <t>ダンシン</t>
    </rPh>
    <phoneticPr fontId="1"/>
  </si>
  <si>
    <t>持ち家（ローンあり、団信なし）</t>
    <rPh sb="0" eb="1">
      <t>モ</t>
    </rPh>
    <rPh sb="2" eb="3">
      <t>イエ</t>
    </rPh>
    <rPh sb="10" eb="12">
      <t>ダンシン</t>
    </rPh>
    <phoneticPr fontId="1"/>
  </si>
  <si>
    <t>上記の増額ポイントを確認し、当てはまるものがあれば、死亡保障額にプラスする
（+1,000万円の場合、1000と入力）</t>
    <rPh sb="0" eb="2">
      <t>ジョウキ</t>
    </rPh>
    <rPh sb="3" eb="5">
      <t>ゾウガク</t>
    </rPh>
    <rPh sb="10" eb="12">
      <t>カクニン</t>
    </rPh>
    <rPh sb="14" eb="15">
      <t>ア</t>
    </rPh>
    <rPh sb="26" eb="31">
      <t>シボウホショウガク</t>
    </rPh>
    <rPh sb="45" eb="47">
      <t>マンエン</t>
    </rPh>
    <rPh sb="48" eb="50">
      <t>バアイ</t>
    </rPh>
    <rPh sb="56" eb="58">
      <t>ニュウリョク</t>
    </rPh>
    <phoneticPr fontId="1"/>
  </si>
  <si>
    <t>上記の減額ポイントを確認し、当てはまるものがあれば、死亡保障額からマイナスする
（-1,000万円の場合、1000と入力）</t>
    <rPh sb="0" eb="2">
      <t>ジョウキ</t>
    </rPh>
    <rPh sb="3" eb="5">
      <t>ゲンガク</t>
    </rPh>
    <rPh sb="10" eb="12">
      <t>カクニン</t>
    </rPh>
    <rPh sb="14" eb="15">
      <t>ア</t>
    </rPh>
    <rPh sb="26" eb="31">
      <t>シボウホショウガク</t>
    </rPh>
    <rPh sb="47" eb="49">
      <t>マンエン</t>
    </rPh>
    <rPh sb="50" eb="52">
      <t>バアイ</t>
    </rPh>
    <rPh sb="58" eb="60">
      <t>ニュウリョク</t>
    </rPh>
    <phoneticPr fontId="1"/>
  </si>
  <si>
    <t>ひとり親（子が23歳未満）</t>
    <rPh sb="3" eb="4">
      <t>オヤ</t>
    </rPh>
    <rPh sb="5" eb="6">
      <t>コ</t>
    </rPh>
    <rPh sb="9" eb="10">
      <t>サイ</t>
    </rPh>
    <rPh sb="10" eb="12">
      <t>ミマン</t>
    </rPh>
    <phoneticPr fontId="1"/>
  </si>
  <si>
    <r>
      <rPr>
        <b/>
        <u/>
        <sz val="12"/>
        <rFont val="Meiryo UI"/>
        <family val="3"/>
        <charset val="128"/>
      </rPr>
      <t>基本：遺族の生活立て直し費用として1,000万円</t>
    </r>
    <r>
      <rPr>
        <sz val="12"/>
        <color rgb="FFFF0000"/>
        <rFont val="Meiryo UI"/>
        <family val="3"/>
        <charset val="128"/>
      </rPr>
      <t xml:space="preserve">
●増額ポイント
</t>
    </r>
    <r>
      <rPr>
        <b/>
        <sz val="12"/>
        <color rgb="FFFF0000"/>
        <rFont val="Meiryo UI"/>
        <family val="3"/>
        <charset val="128"/>
      </rPr>
      <t>・配偶者</t>
    </r>
    <r>
      <rPr>
        <sz val="12"/>
        <color rgb="FFFF0000"/>
        <rFont val="Meiryo UI"/>
        <family val="3"/>
        <charset val="128"/>
      </rPr>
      <t xml:space="preserve">が働けない（+本人に1,000万円程度）
</t>
    </r>
    <r>
      <rPr>
        <b/>
        <sz val="12"/>
        <color rgb="FFFF0000"/>
        <rFont val="Meiryo UI"/>
        <family val="3"/>
        <charset val="128"/>
      </rPr>
      <t>・配偶者</t>
    </r>
    <r>
      <rPr>
        <sz val="12"/>
        <color rgb="FFFF0000"/>
        <rFont val="Meiryo UI"/>
        <family val="3"/>
        <charset val="128"/>
      </rPr>
      <t xml:space="preserve">を扶養していないが、配偶者の収入だけでは残された家族の生活費がまかなえない（配偶者の収入に応じて本人に+500万円～1,000万円程度）
</t>
    </r>
    <r>
      <rPr>
        <b/>
        <sz val="12"/>
        <color rgb="FFFF0000"/>
        <rFont val="Meiryo UI"/>
        <family val="3"/>
        <charset val="128"/>
      </rPr>
      <t>・ひとり親</t>
    </r>
    <r>
      <rPr>
        <sz val="12"/>
        <color rgb="FFFF0000"/>
        <rFont val="Meiryo UI"/>
        <family val="3"/>
        <charset val="128"/>
      </rPr>
      <t xml:space="preserve">で、祖父母や元配偶者の支援が望めない（本人に+1,000万円程度）
</t>
    </r>
    <r>
      <rPr>
        <b/>
        <sz val="12"/>
        <color rgb="FFFF0000"/>
        <rFont val="Meiryo UI"/>
        <family val="3"/>
        <charset val="128"/>
      </rPr>
      <t>・親や兄弟姉妹を扶養</t>
    </r>
    <r>
      <rPr>
        <sz val="12"/>
        <color rgb="FFFF0000"/>
        <rFont val="Meiryo UI"/>
        <family val="3"/>
        <charset val="128"/>
      </rPr>
      <t>していて、遺族の生活費・住居費が預貯金や年金でまかなえない（本人に+1,000万円程度）</t>
    </r>
    <r>
      <rPr>
        <sz val="12"/>
        <color theme="1"/>
        <rFont val="Meiryo UI"/>
        <family val="3"/>
        <charset val="128"/>
      </rPr>
      <t xml:space="preserve">
</t>
    </r>
    <r>
      <rPr>
        <sz val="12"/>
        <color rgb="FF0070C0"/>
        <rFont val="Meiryo UI"/>
        <family val="3"/>
        <charset val="128"/>
      </rPr>
      <t>●減額ポイント
・遺族の生活費をカバーするのに十分な</t>
    </r>
    <r>
      <rPr>
        <b/>
        <sz val="12"/>
        <color rgb="FF0070C0"/>
        <rFont val="Meiryo UI"/>
        <family val="3"/>
        <charset val="128"/>
      </rPr>
      <t>貯蓄</t>
    </r>
    <r>
      <rPr>
        <sz val="12"/>
        <color rgb="FF0070C0"/>
        <rFont val="Meiryo UI"/>
        <family val="3"/>
        <charset val="128"/>
      </rPr>
      <t>がある（本人から-預貯金分&lt;教育費、住居費を除く&gt;）</t>
    </r>
    <rPh sb="0" eb="2">
      <t>キホン</t>
    </rPh>
    <rPh sb="3" eb="5">
      <t>イゾク</t>
    </rPh>
    <rPh sb="6" eb="9">
      <t>セイカツタ</t>
    </rPh>
    <rPh sb="10" eb="11">
      <t>ナオ</t>
    </rPh>
    <rPh sb="12" eb="14">
      <t>ヒヨウ</t>
    </rPh>
    <rPh sb="22" eb="24">
      <t>マンエン</t>
    </rPh>
    <rPh sb="26" eb="28">
      <t>ゾウガク</t>
    </rPh>
    <rPh sb="34" eb="37">
      <t>ハイグウシャ</t>
    </rPh>
    <rPh sb="38" eb="39">
      <t>ハタラ</t>
    </rPh>
    <rPh sb="44" eb="46">
      <t>ホンニン</t>
    </rPh>
    <rPh sb="52" eb="54">
      <t>マンエン</t>
    </rPh>
    <rPh sb="54" eb="56">
      <t>テイド</t>
    </rPh>
    <rPh sb="100" eb="103">
      <t>ハイグウシャ</t>
    </rPh>
    <rPh sb="104" eb="106">
      <t>シュウニュウ</t>
    </rPh>
    <rPh sb="107" eb="108">
      <t>オウ</t>
    </rPh>
    <rPh sb="110" eb="112">
      <t>ホンニン</t>
    </rPh>
    <rPh sb="117" eb="119">
      <t>マンエン</t>
    </rPh>
    <rPh sb="125" eb="127">
      <t>マンエン</t>
    </rPh>
    <rPh sb="127" eb="129">
      <t>テイド</t>
    </rPh>
    <rPh sb="135" eb="136">
      <t>オヤ</t>
    </rPh>
    <rPh sb="138" eb="141">
      <t>ソフボ</t>
    </rPh>
    <rPh sb="142" eb="143">
      <t>モト</t>
    </rPh>
    <rPh sb="143" eb="146">
      <t>ハイグウシャ</t>
    </rPh>
    <rPh sb="147" eb="149">
      <t>シエン</t>
    </rPh>
    <rPh sb="150" eb="151">
      <t>ノゾ</t>
    </rPh>
    <rPh sb="155" eb="157">
      <t>ホンニン</t>
    </rPh>
    <rPh sb="164" eb="166">
      <t>マンエン</t>
    </rPh>
    <rPh sb="166" eb="168">
      <t>テイド</t>
    </rPh>
    <rPh sb="173" eb="177">
      <t>キョウダイシマイ</t>
    </rPh>
    <rPh sb="185" eb="187">
      <t>イゾク</t>
    </rPh>
    <rPh sb="192" eb="195">
      <t>ジュウキョヒ</t>
    </rPh>
    <rPh sb="210" eb="212">
      <t>ホンニン</t>
    </rPh>
    <rPh sb="221" eb="223">
      <t>テイド</t>
    </rPh>
    <rPh sb="226" eb="228">
      <t>ゲンガク</t>
    </rPh>
    <rPh sb="234" eb="236">
      <t>イゾク</t>
    </rPh>
    <rPh sb="237" eb="240">
      <t>セイカツヒ</t>
    </rPh>
    <rPh sb="248" eb="250">
      <t>ジュウブン</t>
    </rPh>
    <rPh sb="251" eb="253">
      <t>チョチク</t>
    </rPh>
    <rPh sb="257" eb="259">
      <t>ホンニン</t>
    </rPh>
    <rPh sb="262" eb="265">
      <t>ヨチョキン</t>
    </rPh>
    <rPh sb="265" eb="266">
      <t>ブン</t>
    </rPh>
    <rPh sb="267" eb="270">
      <t>キョウイクヒ</t>
    </rPh>
    <rPh sb="271" eb="274">
      <t>ジュウキョヒ</t>
    </rPh>
    <rPh sb="275" eb="276">
      <t>ノゾ</t>
    </rPh>
    <phoneticPr fontId="1"/>
  </si>
  <si>
    <t>↓黄色セル部分を上から順にプルダウンで選択　グレーアウトの場合は入力不要</t>
    <rPh sb="1" eb="3">
      <t>キイロ</t>
    </rPh>
    <rPh sb="5" eb="7">
      <t>ブブン</t>
    </rPh>
    <rPh sb="8" eb="9">
      <t>ウエ</t>
    </rPh>
    <rPh sb="11" eb="12">
      <t>ジュン</t>
    </rPh>
    <rPh sb="19" eb="21">
      <t>センタク</t>
    </rPh>
    <rPh sb="29" eb="31">
      <t>バアイ</t>
    </rPh>
    <rPh sb="32" eb="36">
      <t>ニュウリョクフヨウ</t>
    </rPh>
    <phoneticPr fontId="1"/>
  </si>
  <si>
    <r>
      <rPr>
        <b/>
        <u/>
        <sz val="12"/>
        <rFont val="Meiryo UI"/>
        <family val="3"/>
        <charset val="128"/>
      </rPr>
      <t>基本：生活を立て直すまでの住居費負担として1,000万円</t>
    </r>
    <r>
      <rPr>
        <sz val="12"/>
        <color rgb="FFFF0000"/>
        <rFont val="Meiryo UI"/>
        <family val="3"/>
        <charset val="128"/>
      </rPr>
      <t xml:space="preserve">
●増額ポイント
・持ち家で住宅ローン完済済みだが</t>
    </r>
    <r>
      <rPr>
        <b/>
        <sz val="12"/>
        <color rgb="FFFF0000"/>
        <rFont val="Meiryo UI"/>
        <family val="3"/>
        <charset val="128"/>
      </rPr>
      <t>リフォーム</t>
    </r>
    <r>
      <rPr>
        <sz val="12"/>
        <color rgb="FFFF0000"/>
        <rFont val="Meiryo UI"/>
        <family val="3"/>
        <charset val="128"/>
      </rPr>
      <t xml:space="preserve">が必要（本人に+500万円程度）
</t>
    </r>
    <r>
      <rPr>
        <b/>
        <sz val="12"/>
        <color rgb="FFFF0000"/>
        <rFont val="Meiryo UI"/>
        <family val="3"/>
        <charset val="128"/>
      </rPr>
      <t>・配偶者</t>
    </r>
    <r>
      <rPr>
        <sz val="12"/>
        <color rgb="FFFF0000"/>
        <rFont val="Meiryo UI"/>
        <family val="3"/>
        <charset val="128"/>
      </rPr>
      <t>が働けない（本人に+1,000万円程度）
・持ち家で団信に加入しているが</t>
    </r>
    <r>
      <rPr>
        <b/>
        <sz val="12"/>
        <color rgb="FFFF0000"/>
        <rFont val="Meiryo UI"/>
        <family val="3"/>
        <charset val="128"/>
      </rPr>
      <t>ペアローン</t>
    </r>
    <r>
      <rPr>
        <sz val="12"/>
        <color rgb="FFFF0000"/>
        <rFont val="Meiryo UI"/>
        <family val="3"/>
        <charset val="128"/>
      </rPr>
      <t xml:space="preserve">のため遺族にもローン負担が残る（本人に+ローン残高）
</t>
    </r>
    <r>
      <rPr>
        <b/>
        <sz val="12"/>
        <color rgb="FFFF0000"/>
        <rFont val="Meiryo UI"/>
        <family val="3"/>
        <charset val="128"/>
      </rPr>
      <t>・配偶者</t>
    </r>
    <r>
      <rPr>
        <sz val="12"/>
        <color rgb="FFFF0000"/>
        <rFont val="Meiryo UI"/>
        <family val="3"/>
        <charset val="128"/>
      </rPr>
      <t>が住宅ローンを借りている（本人に+ローン残高の半分）</t>
    </r>
    <rPh sb="0" eb="2">
      <t>キホン</t>
    </rPh>
    <rPh sb="3" eb="5">
      <t>セイカツ</t>
    </rPh>
    <rPh sb="6" eb="7">
      <t>タ</t>
    </rPh>
    <rPh sb="8" eb="9">
      <t>ナオ</t>
    </rPh>
    <rPh sb="13" eb="18">
      <t>ジュウキョヒフタン</t>
    </rPh>
    <rPh sb="26" eb="28">
      <t>マンエン</t>
    </rPh>
    <rPh sb="30" eb="32">
      <t>ゾウガク</t>
    </rPh>
    <rPh sb="38" eb="39">
      <t>モ</t>
    </rPh>
    <rPh sb="40" eb="41">
      <t>イエ</t>
    </rPh>
    <rPh sb="42" eb="44">
      <t>ジュウタク</t>
    </rPh>
    <rPh sb="47" eb="50">
      <t>カンサイズ</t>
    </rPh>
    <rPh sb="59" eb="61">
      <t>ヒツヨウ</t>
    </rPh>
    <rPh sb="62" eb="64">
      <t>ホンニン</t>
    </rPh>
    <rPh sb="69" eb="71">
      <t>マンエン</t>
    </rPh>
    <rPh sb="71" eb="73">
      <t>テイド</t>
    </rPh>
    <rPh sb="76" eb="79">
      <t>ハイグウシャ</t>
    </rPh>
    <rPh sb="80" eb="81">
      <t>ハタラ</t>
    </rPh>
    <rPh sb="85" eb="87">
      <t>ホンニン</t>
    </rPh>
    <rPh sb="94" eb="96">
      <t>マンエン</t>
    </rPh>
    <rPh sb="96" eb="98">
      <t>テイド</t>
    </rPh>
    <rPh sb="101" eb="102">
      <t>モ</t>
    </rPh>
    <rPh sb="103" eb="104">
      <t>イエ</t>
    </rPh>
    <rPh sb="105" eb="107">
      <t>ダンシン</t>
    </rPh>
    <rPh sb="108" eb="110">
      <t>カニュウ</t>
    </rPh>
    <rPh sb="123" eb="125">
      <t>イゾク</t>
    </rPh>
    <rPh sb="130" eb="132">
      <t>フタン</t>
    </rPh>
    <rPh sb="133" eb="134">
      <t>ノコ</t>
    </rPh>
    <rPh sb="136" eb="138">
      <t>ホンニン</t>
    </rPh>
    <rPh sb="143" eb="145">
      <t>ザンダカ</t>
    </rPh>
    <rPh sb="164" eb="166">
      <t>ホンニン</t>
    </rPh>
    <phoneticPr fontId="1"/>
  </si>
  <si>
    <r>
      <t>数値考え方、備考</t>
    </r>
    <r>
      <rPr>
        <sz val="11"/>
        <color theme="1" tint="0.499984740745262"/>
        <rFont val="Meiryo UI"/>
        <family val="3"/>
        <charset val="128"/>
      </rPr>
      <t>　＊引用根拠等詳細は「出典」シート参照</t>
    </r>
    <rPh sb="0" eb="2">
      <t>スウチ</t>
    </rPh>
    <rPh sb="2" eb="3">
      <t>カンガ</t>
    </rPh>
    <rPh sb="4" eb="5">
      <t>カタ</t>
    </rPh>
    <rPh sb="6" eb="8">
      <t>ビコウ</t>
    </rPh>
    <rPh sb="10" eb="12">
      <t>インヨウ</t>
    </rPh>
    <rPh sb="12" eb="14">
      <t>コンキョ</t>
    </rPh>
    <rPh sb="14" eb="15">
      <t>ナド</t>
    </rPh>
    <rPh sb="15" eb="17">
      <t>ショウサイ</t>
    </rPh>
    <rPh sb="19" eb="21">
      <t>シュッテン</t>
    </rPh>
    <rPh sb="25" eb="27">
      <t>サンショウ</t>
    </rPh>
    <phoneticPr fontId="1"/>
  </si>
  <si>
    <t>出典</t>
    <rPh sb="0" eb="2">
      <t>シュッテン</t>
    </rPh>
    <phoneticPr fontId="1"/>
  </si>
  <si>
    <t>遺族年金</t>
    <rPh sb="0" eb="4">
      <t>イゾクネンキン</t>
    </rPh>
    <phoneticPr fontId="1"/>
  </si>
  <si>
    <t>参考リンク</t>
    <rPh sb="0" eb="2">
      <t>サンコウ</t>
    </rPh>
    <phoneticPr fontId="1"/>
  </si>
  <si>
    <t>注記</t>
    <rPh sb="0" eb="2">
      <t>チュウキ</t>
    </rPh>
    <phoneticPr fontId="1"/>
  </si>
  <si>
    <t>老齢厚生年金の標準的な受給額より算出した遺族年金額約12万円　
（老齢厚生年金162,483円*　×　3/4　＝121,862円）
*「令和6年4月分からの年金額等について」より、老齢厚生年金の標準的な受給額（月額）を算出（厚生年金（夫婦2人分の老齢基礎年金を含む標準的な年金額）ー　国民年金（老齢基礎年金（満額）））</t>
    <rPh sb="0" eb="6">
      <t>ロウレイコウセイネンキン</t>
    </rPh>
    <rPh sb="7" eb="10">
      <t>ヒョウジュンテキ</t>
    </rPh>
    <rPh sb="11" eb="14">
      <t>ジュキュウガク</t>
    </rPh>
    <rPh sb="16" eb="18">
      <t>サンシュツ</t>
    </rPh>
    <rPh sb="20" eb="24">
      <t>イゾクネンキン</t>
    </rPh>
    <rPh sb="24" eb="25">
      <t>ガク</t>
    </rPh>
    <rPh sb="25" eb="26">
      <t>ヤク</t>
    </rPh>
    <rPh sb="28" eb="30">
      <t>マンエン</t>
    </rPh>
    <rPh sb="33" eb="39">
      <t>ロウレイコウセイネンキン</t>
    </rPh>
    <rPh sb="46" eb="47">
      <t>エン</t>
    </rPh>
    <rPh sb="63" eb="64">
      <t>エン</t>
    </rPh>
    <rPh sb="90" eb="92">
      <t>ロウレイ</t>
    </rPh>
    <rPh sb="92" eb="94">
      <t>コウセイ</t>
    </rPh>
    <rPh sb="94" eb="96">
      <t>ネンキン</t>
    </rPh>
    <rPh sb="97" eb="100">
      <t>ヒョウジュンテキ</t>
    </rPh>
    <rPh sb="101" eb="103">
      <t>ジュキュウ</t>
    </rPh>
    <rPh sb="103" eb="104">
      <t>ガク</t>
    </rPh>
    <rPh sb="105" eb="107">
      <t>ゲツガク</t>
    </rPh>
    <rPh sb="109" eb="111">
      <t>サンシュツ</t>
    </rPh>
    <rPh sb="112" eb="114">
      <t>コウセイ</t>
    </rPh>
    <rPh sb="114" eb="116">
      <t>ネンキン</t>
    </rPh>
    <rPh sb="117" eb="119">
      <t>フウフ</t>
    </rPh>
    <rPh sb="120" eb="122">
      <t>ニンブン</t>
    </rPh>
    <rPh sb="123" eb="125">
      <t>ロウレイ</t>
    </rPh>
    <rPh sb="125" eb="127">
      <t>キソ</t>
    </rPh>
    <rPh sb="127" eb="129">
      <t>ネンキン</t>
    </rPh>
    <rPh sb="130" eb="131">
      <t>フク</t>
    </rPh>
    <rPh sb="132" eb="135">
      <t>ヒョウジュンテキ</t>
    </rPh>
    <rPh sb="136" eb="138">
      <t>ネンキン</t>
    </rPh>
    <rPh sb="138" eb="139">
      <t>ガク</t>
    </rPh>
    <rPh sb="142" eb="144">
      <t>コクミン</t>
    </rPh>
    <rPh sb="144" eb="146">
      <t>ネンキン</t>
    </rPh>
    <rPh sb="147" eb="149">
      <t>ロウレイ</t>
    </rPh>
    <rPh sb="149" eb="151">
      <t>キソ</t>
    </rPh>
    <rPh sb="151" eb="153">
      <t>ネンキン</t>
    </rPh>
    <rPh sb="154" eb="156">
      <t>マンガク</t>
    </rPh>
    <phoneticPr fontId="1"/>
  </si>
  <si>
    <t>令和6年4月分からの年金額等について｜日本年金機構</t>
  </si>
  <si>
    <t>遺族厚生年金（受給要件・対象者・年金額）｜日本年金機構</t>
  </si>
  <si>
    <t>教育費（幼稚園～高校まで公立、大学は私立文系とした場合の費用）</t>
    <rPh sb="0" eb="3">
      <t>キョウイクヒ</t>
    </rPh>
    <phoneticPr fontId="1"/>
  </si>
  <si>
    <t>【第6回】お葬式に関する全国調査（2024年）アフターコロナで葬儀の規模は拡大、関東地方の冬季に火葬待ちの傾向あり – 株式会社鎌倉新書</t>
  </si>
  <si>
    <t>結果の概要-令和5年度子供の学習費調査：文部科学省</t>
  </si>
  <si>
    <t>幼稚園～高校までの学習費　約596万円：文部科学省「令和5年度　子どもの学習費調査」より年間学習費総計（学校教育費、学校給食費、学校外活動費の合計）</t>
    <rPh sb="0" eb="3">
      <t>ヨウチエン</t>
    </rPh>
    <rPh sb="4" eb="6">
      <t>コウコウ</t>
    </rPh>
    <rPh sb="9" eb="12">
      <t>ガクシュウヒ</t>
    </rPh>
    <rPh sb="13" eb="14">
      <t>ヤク</t>
    </rPh>
    <rPh sb="17" eb="19">
      <t>マンエン</t>
    </rPh>
    <phoneticPr fontId="1"/>
  </si>
  <si>
    <t>私立大学等の令和5年度入学者に係る学生納付金等調査結果について：文部科学省</t>
  </si>
  <si>
    <t>私立大学文科系4年間の費用　約410万円：文部科学省「令和5年度私立大学入学者に係る初年度学生納付金平均額（定員1人当たり）の調査結果」</t>
    <rPh sb="0" eb="4">
      <t>シリツダイガク</t>
    </rPh>
    <rPh sb="4" eb="7">
      <t>ブンカケイ</t>
    </rPh>
    <rPh sb="8" eb="10">
      <t>ネンカン</t>
    </rPh>
    <rPh sb="11" eb="13">
      <t>ヒヨウ</t>
    </rPh>
    <rPh sb="14" eb="15">
      <t>ヤク</t>
    </rPh>
    <rPh sb="18" eb="20">
      <t>マンエン</t>
    </rPh>
    <rPh sb="21" eb="26">
      <t>モンブカガクショウ</t>
    </rPh>
    <phoneticPr fontId="1"/>
  </si>
  <si>
    <t>家事代行</t>
    <rPh sb="0" eb="4">
      <t>カジダイコウ</t>
    </rPh>
    <phoneticPr fontId="1"/>
  </si>
  <si>
    <t>ベビーシッター</t>
    <phoneticPr fontId="1"/>
  </si>
  <si>
    <t>料金例）A社　週1回2時間　家事代行費4,400円×2時間×月4.3回　+　交通費990円　＝　45,881円（税込）</t>
    <rPh sb="0" eb="3">
      <t>リョウキンレイ</t>
    </rPh>
    <rPh sb="5" eb="6">
      <t>シャ</t>
    </rPh>
    <rPh sb="7" eb="8">
      <t>シュウ</t>
    </rPh>
    <rPh sb="9" eb="10">
      <t>カイ</t>
    </rPh>
    <rPh sb="11" eb="13">
      <t>ジカン</t>
    </rPh>
    <rPh sb="14" eb="16">
      <t>カジ</t>
    </rPh>
    <rPh sb="16" eb="18">
      <t>ダイコウ</t>
    </rPh>
    <rPh sb="18" eb="19">
      <t>ヒ</t>
    </rPh>
    <rPh sb="24" eb="25">
      <t>エン</t>
    </rPh>
    <rPh sb="27" eb="29">
      <t>ジカン</t>
    </rPh>
    <rPh sb="30" eb="31">
      <t>ツキ</t>
    </rPh>
    <rPh sb="34" eb="35">
      <t>カイ</t>
    </rPh>
    <rPh sb="38" eb="41">
      <t>コウツウヒ</t>
    </rPh>
    <rPh sb="44" eb="45">
      <t>エン</t>
    </rPh>
    <rPh sb="54" eb="55">
      <t>エン</t>
    </rPh>
    <rPh sb="56" eb="58">
      <t>ゼイコ</t>
    </rPh>
    <phoneticPr fontId="1"/>
  </si>
  <si>
    <t>料金例）B社　週２回3時間　保育料2,420円×3時間×月8回　+交通費　＝58,080円（税込）+交通費</t>
    <rPh sb="0" eb="3">
      <t>リョウキンレイ</t>
    </rPh>
    <rPh sb="5" eb="6">
      <t>シャ</t>
    </rPh>
    <rPh sb="7" eb="8">
      <t>シュウ</t>
    </rPh>
    <rPh sb="9" eb="10">
      <t>カイ</t>
    </rPh>
    <rPh sb="11" eb="13">
      <t>ジカン</t>
    </rPh>
    <rPh sb="14" eb="17">
      <t>ホイクリョウ</t>
    </rPh>
    <rPh sb="22" eb="23">
      <t>エン</t>
    </rPh>
    <rPh sb="25" eb="27">
      <t>ジカン</t>
    </rPh>
    <rPh sb="28" eb="29">
      <t>ツキ</t>
    </rPh>
    <rPh sb="30" eb="31">
      <t>カイ</t>
    </rPh>
    <rPh sb="33" eb="36">
      <t>コウツウヒ</t>
    </rPh>
    <rPh sb="44" eb="45">
      <t>エン</t>
    </rPh>
    <rPh sb="46" eb="48">
      <t>ゼイコ</t>
    </rPh>
    <rPh sb="50" eb="53">
      <t>コウツウヒ</t>
    </rPh>
    <phoneticPr fontId="1"/>
  </si>
  <si>
    <t>★入力手順</t>
    <rPh sb="1" eb="5">
      <t>ニュウリョクテジュン</t>
    </rPh>
    <phoneticPr fontId="1"/>
  </si>
  <si>
    <t>①プルダウンで3か所入力（29行目～31行目）</t>
    <phoneticPr fontId="1"/>
  </si>
  <si>
    <r>
      <rPr>
        <b/>
        <sz val="16"/>
        <color theme="1"/>
        <rFont val="Meiryo UI"/>
        <family val="3"/>
        <charset val="128"/>
      </rPr>
      <t>23歳未満の</t>
    </r>
    <r>
      <rPr>
        <b/>
        <sz val="18"/>
        <color theme="1"/>
        <rFont val="Meiryo UI"/>
        <family val="3"/>
        <charset val="128"/>
      </rPr>
      <t xml:space="preserve">
子の人数</t>
    </r>
    <rPh sb="2" eb="5">
      <t>サイミマン</t>
    </rPh>
    <rPh sb="7" eb="8">
      <t>コ</t>
    </rPh>
    <rPh sb="9" eb="11">
      <t>ニンズウ</t>
    </rPh>
    <phoneticPr fontId="1"/>
  </si>
  <si>
    <t>③必要保障額（34行目）を確認</t>
    <phoneticPr fontId="1"/>
  </si>
  <si>
    <t>平均　約118.5万円：（株）鎌倉新書「第6回お葬式に関する全国調査（2024年）」（火葬場使用料、式場使用料、飲食、返礼品含む）</t>
    <rPh sb="0" eb="2">
      <t>ヘイキン</t>
    </rPh>
    <phoneticPr fontId="1"/>
  </si>
  <si>
    <t>葬儀費用</t>
    <rPh sb="0" eb="4">
      <t>ソウギヒヨウ</t>
    </rPh>
    <phoneticPr fontId="1"/>
  </si>
  <si>
    <t>＊Mコース：入院日額7,000円+先進医療給付金で、健康保険で補えない保障をカバー</t>
    <rPh sb="6" eb="10">
      <t>ニュウインニチガク</t>
    </rPh>
    <rPh sb="15" eb="16">
      <t>エン</t>
    </rPh>
    <rPh sb="17" eb="19">
      <t>センシン</t>
    </rPh>
    <rPh sb="19" eb="21">
      <t>イリョウ</t>
    </rPh>
    <rPh sb="21" eb="23">
      <t>キュウフ</t>
    </rPh>
    <rPh sb="23" eb="24">
      <t>キン</t>
    </rPh>
    <rPh sb="26" eb="30">
      <t>ケンコウホケン</t>
    </rPh>
    <rPh sb="31" eb="32">
      <t>オギナ</t>
    </rPh>
    <rPh sb="35" eb="37">
      <t>ホショウ</t>
    </rPh>
    <phoneticPr fontId="1"/>
  </si>
  <si>
    <t>Sコースは長期入院給付金、先進医療給付金がない</t>
    <rPh sb="5" eb="9">
      <t>チョウキニュウイン</t>
    </rPh>
    <rPh sb="9" eb="12">
      <t>キュウフキン</t>
    </rPh>
    <rPh sb="13" eb="20">
      <t>センシンイリョウキュウフキン</t>
    </rPh>
    <phoneticPr fontId="1"/>
  </si>
  <si>
    <t>LコースはMコースより手厚い給付金</t>
    <rPh sb="11" eb="13">
      <t>テアツ</t>
    </rPh>
    <rPh sb="14" eb="17">
      <t>キュウフキン</t>
    </rPh>
    <phoneticPr fontId="1"/>
  </si>
  <si>
    <r>
      <t>②</t>
    </r>
    <r>
      <rPr>
        <sz val="16"/>
        <color rgb="FFFF0000"/>
        <rFont val="Meiryo UI"/>
        <family val="3"/>
        <charset val="128"/>
      </rPr>
      <t>（セミナー後に実施ください）</t>
    </r>
    <r>
      <rPr>
        <sz val="16"/>
        <color theme="1"/>
        <rFont val="Meiryo UI"/>
        <family val="3"/>
        <charset val="128"/>
      </rPr>
      <t>「保障額調整ポイント」をもとに、増額（32行目）、減額（33行目）を入力</t>
    </r>
    <rPh sb="6" eb="7">
      <t>ゴ</t>
    </rPh>
    <rPh sb="8" eb="10">
      <t>ジッシ</t>
    </rPh>
    <phoneticPr fontId="1"/>
  </si>
  <si>
    <t>社内イントラネット</t>
    <rPh sb="0" eb="2">
      <t>シャナイ</t>
    </rPh>
    <phoneticPr fontId="1"/>
  </si>
  <si>
    <t>社外インターネット</t>
    <rPh sb="0" eb="2">
      <t>シャガイ</t>
    </rPh>
    <phoneticPr fontId="1"/>
  </si>
  <si>
    <r>
      <t>　トップページから、</t>
    </r>
    <r>
      <rPr>
        <sz val="11"/>
        <color theme="1"/>
        <rFont val="Segoe UI Symbol"/>
        <family val="3"/>
      </rPr>
      <t>👇</t>
    </r>
    <r>
      <rPr>
        <sz val="11"/>
        <color theme="1"/>
        <rFont val="Meiryo UI"/>
        <family val="3"/>
        <charset val="128"/>
      </rPr>
      <t>のバナーをクリック！</t>
    </r>
    <phoneticPr fontId="1"/>
  </si>
  <si>
    <t>在籍会社別対象制度一覧（社内イントラネット）</t>
    <rPh sb="0" eb="4">
      <t>ザイセキガイシャ</t>
    </rPh>
    <rPh sb="4" eb="5">
      <t>ベツ</t>
    </rPh>
    <rPh sb="5" eb="9">
      <t>タイショウセイド</t>
    </rPh>
    <rPh sb="9" eb="11">
      <t>イチラン</t>
    </rPh>
    <rPh sb="12" eb="14">
      <t>シャナイ</t>
    </rPh>
    <phoneticPr fontId="1"/>
  </si>
  <si>
    <r>
      <rPr>
        <b/>
        <u/>
        <sz val="12"/>
        <rFont val="Meiryo UI"/>
        <family val="3"/>
        <charset val="128"/>
      </rPr>
      <t>基本：子1人あたり1,000万円</t>
    </r>
    <r>
      <rPr>
        <sz val="12"/>
        <color rgb="FF0070C0"/>
        <rFont val="Meiryo UI"/>
        <family val="3"/>
        <charset val="128"/>
      </rPr>
      <t xml:space="preserve">
</t>
    </r>
    <r>
      <rPr>
        <sz val="12"/>
        <color rgb="FFFF0000"/>
        <rFont val="Meiryo UI"/>
        <family val="3"/>
        <charset val="128"/>
      </rPr>
      <t xml:space="preserve">●増額ポイント
</t>
    </r>
    <r>
      <rPr>
        <b/>
        <sz val="12"/>
        <color rgb="FFFF0000"/>
        <rFont val="Meiryo UI"/>
        <family val="3"/>
        <charset val="128"/>
      </rPr>
      <t>共働き</t>
    </r>
    <r>
      <rPr>
        <sz val="12"/>
        <color rgb="FFFF0000"/>
        <rFont val="Meiryo UI"/>
        <family val="3"/>
        <charset val="128"/>
      </rPr>
      <t xml:space="preserve">だが、夫婦の収入に差があり、教育費を収入の多い方に頼っている（収入の多い方に+500万円程度）
</t>
    </r>
    <r>
      <rPr>
        <sz val="12"/>
        <color rgb="FF0070C0"/>
        <rFont val="Meiryo UI"/>
        <family val="3"/>
        <charset val="128"/>
      </rPr>
      <t xml:space="preserve">●減額ポイント
</t>
    </r>
    <r>
      <rPr>
        <b/>
        <sz val="12"/>
        <color rgb="FF0070C0"/>
        <rFont val="Meiryo UI"/>
        <family val="3"/>
        <charset val="128"/>
      </rPr>
      <t>・学資保険</t>
    </r>
    <r>
      <rPr>
        <sz val="12"/>
        <color rgb="FF0070C0"/>
        <rFont val="Meiryo UI"/>
        <family val="3"/>
        <charset val="128"/>
      </rPr>
      <t>に加入している（学資保険の保障対象者から-学資保険保障額）
・子どもがすでに</t>
    </r>
    <r>
      <rPr>
        <b/>
        <sz val="12"/>
        <color rgb="FF0070C0"/>
        <rFont val="Meiryo UI"/>
        <family val="3"/>
        <charset val="128"/>
      </rPr>
      <t>大学生</t>
    </r>
    <r>
      <rPr>
        <sz val="12"/>
        <color rgb="FF0070C0"/>
        <rFont val="Meiryo UI"/>
        <family val="3"/>
        <charset val="128"/>
      </rPr>
      <t>（本人あるいは配偶者の保障額を大学の学費見合い分のみに減額）
・すでに</t>
    </r>
    <r>
      <rPr>
        <b/>
        <sz val="12"/>
        <color rgb="FF0070C0"/>
        <rFont val="Meiryo UI"/>
        <family val="3"/>
        <charset val="128"/>
      </rPr>
      <t>教育費準備</t>
    </r>
    <r>
      <rPr>
        <sz val="12"/>
        <color rgb="FF0070C0"/>
        <rFont val="Meiryo UI"/>
        <family val="3"/>
        <charset val="128"/>
      </rPr>
      <t>の目途がついている（本人あるいは配偶者から-1,000万円）</t>
    </r>
    <rPh sb="0" eb="2">
      <t>キホン</t>
    </rPh>
    <rPh sb="3" eb="4">
      <t>コ</t>
    </rPh>
    <rPh sb="5" eb="6">
      <t>ニン</t>
    </rPh>
    <rPh sb="14" eb="16">
      <t>マンエン</t>
    </rPh>
    <rPh sb="18" eb="20">
      <t>ゾウガク</t>
    </rPh>
    <rPh sb="77" eb="79">
      <t>ゲンガク</t>
    </rPh>
    <rPh sb="85" eb="89">
      <t>ガクシホケン</t>
    </rPh>
    <rPh sb="90" eb="92">
      <t>カニュウ</t>
    </rPh>
    <rPh sb="110" eb="114">
      <t>ガクシホケン</t>
    </rPh>
    <rPh sb="114" eb="117">
      <t>ホショウガク</t>
    </rPh>
    <rPh sb="120" eb="121">
      <t>コ</t>
    </rPh>
    <rPh sb="127" eb="130">
      <t>ダイガクセイ</t>
    </rPh>
    <rPh sb="131" eb="133">
      <t>ホンニン</t>
    </rPh>
    <rPh sb="137" eb="140">
      <t>ハイグウシャ</t>
    </rPh>
    <rPh sb="141" eb="144">
      <t>ホショウガク</t>
    </rPh>
    <rPh sb="150" eb="153">
      <t>キョウイクヒ</t>
    </rPh>
    <rPh sb="153" eb="155">
      <t>ジュンビ</t>
    </rPh>
    <rPh sb="156" eb="158">
      <t>メド</t>
    </rPh>
    <rPh sb="180" eb="182">
      <t>ホンニン</t>
    </rPh>
    <rPh sb="186" eb="189">
      <t>ハイグウシャ</t>
    </rPh>
    <rPh sb="197" eb="199">
      <t>マンエン</t>
    </rPh>
    <phoneticPr fontId="1"/>
  </si>
  <si>
    <r>
      <t>収入あんしん保険</t>
    </r>
    <r>
      <rPr>
        <sz val="9"/>
        <color theme="1"/>
        <rFont val="Meiryo UI"/>
        <family val="3"/>
        <charset val="128"/>
      </rPr>
      <t>（旧：長期所得補償保険）</t>
    </r>
    <phoneticPr fontId="1"/>
  </si>
  <si>
    <t>https://pecs.panasonic.co.jp/cont/s/welfare/issei-s/index.html</t>
    <phoneticPr fontId="1"/>
  </si>
  <si>
    <t>在籍会社別対象制度一覧（社外インターネット）</t>
    <rPh sb="4" eb="5">
      <t>ベツ</t>
    </rPh>
    <phoneticPr fontId="1"/>
  </si>
  <si>
    <t>202502-L395</t>
    <phoneticPr fontId="1"/>
  </si>
  <si>
    <r>
      <t>上記からアクセスできない方はこちら</t>
    </r>
    <r>
      <rPr>
        <sz val="11"/>
        <rFont val="游ゴシック"/>
        <family val="3"/>
        <charset val="128"/>
      </rPr>
      <t>↓↓</t>
    </r>
    <r>
      <rPr>
        <sz val="11"/>
        <rFont val="游ゴシック"/>
        <family val="3"/>
        <charset val="128"/>
        <scheme val="minor"/>
      </rPr>
      <t>（一部、社外インターネットからはお申込みできない制度がございます）</t>
    </r>
    <rPh sb="0" eb="2">
      <t>ジョウキ</t>
    </rPh>
    <rPh sb="12" eb="13">
      <t>カタ</t>
    </rPh>
    <rPh sb="20" eb="22">
      <t>イチブ</t>
    </rPh>
    <rPh sb="23" eb="25">
      <t>シャガイ</t>
    </rPh>
    <rPh sb="36" eb="38">
      <t>モウシコ</t>
    </rPh>
    <rPh sb="43" eb="45">
      <t>セイド</t>
    </rPh>
    <phoneticPr fontId="1"/>
  </si>
  <si>
    <t>P's Cafe期間申請ページ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</si>
</sst>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quot;万円&quot;"/>
    <numFmt numFmtId="178" formatCode="#,##0&quot;万&quot;&quot;円&quot;"/>
    <numFmt numFmtId="179" formatCode="####&quot;年&quot;"/>
    <numFmt numFmtId="180" formatCode="\-#,##0&quot;万&quot;&quot;円&quot;"/>
  </numFmts>
  <fonts count="52" x14ac:knownFonts="1">
    <font>
      <sz val="11"/>
      <color theme="1"/>
      <name val="游ゴシック"/>
      <family val="2"/>
      <charset val="128"/>
      <scheme val="minor"/>
    </font>
    <font>
      <sz val="6"/>
      <name val="游ゴシック"/>
      <family val="2"/>
      <charset val="128"/>
      <scheme val="minor"/>
    </font>
    <font>
      <b/>
      <sz val="11"/>
      <color theme="1"/>
      <name val="Meiryo UI"/>
      <family val="3"/>
      <charset val="128"/>
    </font>
    <font>
      <sz val="11"/>
      <color theme="1"/>
      <name val="Meiryo UI"/>
      <family val="3"/>
      <charset val="128"/>
    </font>
    <font>
      <u/>
      <sz val="11"/>
      <color theme="10"/>
      <name val="游ゴシック"/>
      <family val="2"/>
      <charset val="128"/>
      <scheme val="minor"/>
    </font>
    <font>
      <b/>
      <sz val="14"/>
      <color theme="1"/>
      <name val="Meiryo UI"/>
      <family val="3"/>
      <charset val="128"/>
    </font>
    <font>
      <b/>
      <sz val="10"/>
      <color rgb="FF003366"/>
      <name val="ＭＳ Ｐゴシック"/>
      <family val="3"/>
      <charset val="128"/>
    </font>
    <font>
      <sz val="10"/>
      <color rgb="FF000000"/>
      <name val="ＭＳ Ｐゴシック"/>
      <family val="3"/>
      <charset val="128"/>
    </font>
    <font>
      <sz val="11"/>
      <color theme="1"/>
      <name val="游ゴシック"/>
      <family val="3"/>
      <charset val="128"/>
      <scheme val="minor"/>
    </font>
    <font>
      <sz val="10"/>
      <color rgb="FF000000"/>
      <name val="游ゴシック"/>
      <family val="3"/>
      <charset val="128"/>
      <scheme val="minor"/>
    </font>
    <font>
      <sz val="10"/>
      <name val="游ゴシック"/>
      <family val="3"/>
      <charset val="128"/>
      <scheme val="minor"/>
    </font>
    <font>
      <sz val="11"/>
      <color theme="1"/>
      <name val="Segoe UI Symbol"/>
      <family val="3"/>
    </font>
    <font>
      <b/>
      <u/>
      <sz val="11"/>
      <color theme="1"/>
      <name val="Meiryo UI"/>
      <family val="3"/>
      <charset val="128"/>
    </font>
    <font>
      <b/>
      <sz val="12"/>
      <color theme="1"/>
      <name val="Meiryo UI"/>
      <family val="3"/>
      <charset val="128"/>
    </font>
    <font>
      <b/>
      <u/>
      <sz val="11"/>
      <color theme="10"/>
      <name val="游ゴシック"/>
      <family val="3"/>
      <charset val="128"/>
      <scheme val="minor"/>
    </font>
    <font>
      <sz val="9"/>
      <color theme="1"/>
      <name val="Meiryo UI"/>
      <family val="3"/>
      <charset val="128"/>
    </font>
    <font>
      <b/>
      <sz val="16"/>
      <color theme="1"/>
      <name val="Meiryo UI"/>
      <family val="3"/>
      <charset val="128"/>
    </font>
    <font>
      <sz val="9"/>
      <color rgb="FFFF0000"/>
      <name val="Meiryo UI"/>
      <family val="3"/>
      <charset val="128"/>
    </font>
    <font>
      <sz val="14"/>
      <color theme="1"/>
      <name val="Meiryo UI"/>
      <family val="3"/>
      <charset val="128"/>
    </font>
    <font>
      <sz val="16"/>
      <color theme="1"/>
      <name val="Meiryo UI"/>
      <family val="3"/>
      <charset val="128"/>
    </font>
    <font>
      <sz val="12"/>
      <color theme="1"/>
      <name val="Meiryo UI"/>
      <family val="3"/>
      <charset val="128"/>
    </font>
    <font>
      <sz val="12"/>
      <color rgb="FFFF0000"/>
      <name val="Meiryo UI"/>
      <family val="3"/>
      <charset val="128"/>
    </font>
    <font>
      <sz val="12"/>
      <color rgb="FF0070C0"/>
      <name val="Meiryo UI"/>
      <family val="3"/>
      <charset val="128"/>
    </font>
    <font>
      <b/>
      <sz val="20"/>
      <color theme="1"/>
      <name val="Meiryo UI"/>
      <family val="3"/>
      <charset val="128"/>
    </font>
    <font>
      <b/>
      <sz val="11"/>
      <color rgb="FF0070C0"/>
      <name val="Meiryo UI"/>
      <family val="3"/>
      <charset val="128"/>
    </font>
    <font>
      <sz val="11"/>
      <name val="Meiryo UI"/>
      <family val="3"/>
      <charset val="128"/>
    </font>
    <font>
      <sz val="11"/>
      <color rgb="FFFF0000"/>
      <name val="Meiryo UI"/>
      <family val="3"/>
      <charset val="128"/>
    </font>
    <font>
      <b/>
      <sz val="18"/>
      <color theme="1"/>
      <name val="Meiryo UI"/>
      <family val="3"/>
      <charset val="128"/>
    </font>
    <font>
      <b/>
      <sz val="11"/>
      <name val="Meiryo UI"/>
      <family val="3"/>
      <charset val="128"/>
    </font>
    <font>
      <sz val="18"/>
      <color theme="1"/>
      <name val="Meiryo UI"/>
      <family val="3"/>
      <charset val="128"/>
    </font>
    <font>
      <sz val="16"/>
      <color theme="1"/>
      <name val="游ゴシック"/>
      <family val="2"/>
      <charset val="128"/>
      <scheme val="minor"/>
    </font>
    <font>
      <u/>
      <sz val="16"/>
      <color theme="10"/>
      <name val="游ゴシック"/>
      <family val="3"/>
      <charset val="128"/>
      <scheme val="minor"/>
    </font>
    <font>
      <sz val="12"/>
      <color theme="1" tint="0.499984740745262"/>
      <name val="Meiryo UI"/>
      <family val="3"/>
      <charset val="128"/>
    </font>
    <font>
      <b/>
      <u/>
      <sz val="12"/>
      <name val="Meiryo UI"/>
      <family val="3"/>
      <charset val="128"/>
    </font>
    <font>
      <b/>
      <sz val="12"/>
      <color rgb="FFFF0000"/>
      <name val="Meiryo UI"/>
      <family val="3"/>
      <charset val="128"/>
    </font>
    <font>
      <sz val="14"/>
      <color theme="1" tint="0.499984740745262"/>
      <name val="Meiryo UI"/>
      <family val="3"/>
      <charset val="128"/>
    </font>
    <font>
      <sz val="18"/>
      <color rgb="FFFF0000"/>
      <name val="Meiryo UI"/>
      <family val="3"/>
      <charset val="128"/>
    </font>
    <font>
      <sz val="18"/>
      <color rgb="FF0070C0"/>
      <name val="Meiryo UI"/>
      <family val="3"/>
      <charset val="128"/>
    </font>
    <font>
      <sz val="14"/>
      <name val="Meiryo UI"/>
      <family val="3"/>
      <charset val="128"/>
    </font>
    <font>
      <u/>
      <sz val="16"/>
      <color theme="1"/>
      <name val="Meiryo UI"/>
      <family val="3"/>
      <charset val="128"/>
    </font>
    <font>
      <u/>
      <sz val="16"/>
      <color theme="10"/>
      <name val="游ゴシック"/>
      <family val="2"/>
      <charset val="128"/>
      <scheme val="minor"/>
    </font>
    <font>
      <b/>
      <sz val="12"/>
      <color rgb="FF0070C0"/>
      <name val="Meiryo UI"/>
      <family val="3"/>
      <charset val="128"/>
    </font>
    <font>
      <b/>
      <sz val="24"/>
      <color theme="1"/>
      <name val="Meiryo UI"/>
      <family val="3"/>
      <charset val="128"/>
    </font>
    <font>
      <sz val="11"/>
      <color theme="0"/>
      <name val="Meiryo UI"/>
      <family val="3"/>
      <charset val="128"/>
    </font>
    <font>
      <sz val="11"/>
      <color theme="1" tint="0.499984740745262"/>
      <name val="Meiryo UI"/>
      <family val="3"/>
      <charset val="128"/>
    </font>
    <font>
      <u/>
      <sz val="9"/>
      <color theme="10"/>
      <name val="游ゴシック"/>
      <family val="2"/>
      <charset val="128"/>
      <scheme val="minor"/>
    </font>
    <font>
      <sz val="16"/>
      <color rgb="FFFF0000"/>
      <name val="Meiryo UI"/>
      <family val="3"/>
      <charset val="128"/>
    </font>
    <font>
      <b/>
      <sz val="11"/>
      <name val="游ゴシック"/>
      <family val="3"/>
      <charset val="128"/>
      <scheme val="minor"/>
    </font>
    <font>
      <b/>
      <sz val="9"/>
      <name val="游ゴシック"/>
      <family val="3"/>
      <charset val="128"/>
      <scheme val="minor"/>
    </font>
    <font>
      <u/>
      <sz val="12"/>
      <color theme="10"/>
      <name val="游ゴシック"/>
      <family val="2"/>
      <charset val="128"/>
      <scheme val="minor"/>
    </font>
    <font>
      <sz val="11"/>
      <name val="游ゴシック"/>
      <family val="3"/>
      <charset val="128"/>
      <scheme val="minor"/>
    </font>
    <font>
      <sz val="11"/>
      <name val="游ゴシック"/>
      <family val="3"/>
      <charset val="128"/>
    </font>
  </fonts>
  <fills count="14">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auto="1"/>
      </right>
      <top style="thin">
        <color indexed="64"/>
      </top>
      <bottom style="hair">
        <color auto="1"/>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style="medium">
        <color indexed="64"/>
      </left>
      <right style="medium">
        <color indexed="64"/>
      </right>
      <top/>
      <bottom/>
      <diagonal/>
    </border>
    <border>
      <left style="medium">
        <color indexed="64"/>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style="thin">
        <color indexed="64"/>
      </bottom>
      <diagonal/>
    </border>
    <border>
      <left style="medium">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style="hair">
        <color auto="1"/>
      </right>
      <top/>
      <bottom style="medium">
        <color indexed="64"/>
      </bottom>
      <diagonal/>
    </border>
    <border>
      <left style="hair">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hair">
        <color auto="1"/>
      </right>
      <top/>
      <bottom/>
      <diagonal/>
    </border>
    <border>
      <left style="hair">
        <color auto="1"/>
      </left>
      <right style="medium">
        <color indexed="64"/>
      </right>
      <top style="medium">
        <color indexed="64"/>
      </top>
      <bottom style="hair">
        <color auto="1"/>
      </bottom>
      <diagonal/>
    </border>
    <border>
      <left style="hair">
        <color auto="1"/>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hair">
        <color auto="1"/>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bottom style="thin">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medium">
        <color indexed="64"/>
      </right>
      <top/>
      <bottom style="double">
        <color indexed="64"/>
      </bottom>
      <diagonal/>
    </border>
    <border>
      <left style="medium">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indexed="64"/>
      </right>
      <top style="hair">
        <color auto="1"/>
      </top>
      <bottom style="double">
        <color indexed="64"/>
      </bottom>
      <diagonal/>
    </border>
    <border>
      <left style="medium">
        <color indexed="64"/>
      </left>
      <right/>
      <top/>
      <bottom style="medium">
        <color indexed="64"/>
      </bottom>
      <diagonal/>
    </border>
    <border>
      <left/>
      <right style="hair">
        <color auto="1"/>
      </right>
      <top/>
      <bottom style="medium">
        <color indexed="64"/>
      </bottom>
      <diagonal/>
    </border>
    <border>
      <left style="hair">
        <color indexed="64"/>
      </left>
      <right style="medium">
        <color indexed="64"/>
      </right>
      <top style="double">
        <color indexed="64"/>
      </top>
      <bottom style="medium">
        <color indexed="64"/>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auto="1"/>
      </right>
      <top/>
      <bottom style="thin">
        <color indexed="64"/>
      </bottom>
      <diagonal/>
    </border>
    <border>
      <left/>
      <right style="hair">
        <color auto="1"/>
      </right>
      <top/>
      <bottom/>
      <diagonal/>
    </border>
    <border>
      <left style="hair">
        <color indexed="64"/>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double">
        <color indexed="64"/>
      </bottom>
      <diagonal/>
    </border>
    <border>
      <left style="hair">
        <color auto="1"/>
      </left>
      <right/>
      <top style="double">
        <color indexed="64"/>
      </top>
      <bottom/>
      <diagonal/>
    </border>
    <border>
      <left/>
      <right style="thin">
        <color indexed="64"/>
      </right>
      <top/>
      <bottom style="thin">
        <color indexed="64"/>
      </bottom>
      <diagonal/>
    </border>
    <border>
      <left style="hair">
        <color auto="1"/>
      </left>
      <right/>
      <top style="thin">
        <color indexed="64"/>
      </top>
      <bottom style="double">
        <color indexed="64"/>
      </bottom>
      <diagonal/>
    </border>
    <border>
      <left style="thin">
        <color indexed="64"/>
      </left>
      <right/>
      <top style="double">
        <color indexed="64"/>
      </top>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4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2" borderId="0" xfId="0" applyFont="1" applyFill="1">
      <alignment vertical="center"/>
    </xf>
    <xf numFmtId="0" fontId="3" fillId="0" borderId="0" xfId="0" applyFont="1" applyAlignment="1">
      <alignment horizontal="center" vertical="center"/>
    </xf>
    <xf numFmtId="3" fontId="0" fillId="0" borderId="0" xfId="0" applyNumberFormat="1">
      <alignment vertical="center"/>
    </xf>
    <xf numFmtId="0" fontId="3" fillId="0" borderId="0" xfId="0" applyFont="1" applyAlignment="1">
      <alignment vertical="center" wrapText="1"/>
    </xf>
    <xf numFmtId="176" fontId="0" fillId="0" borderId="0" xfId="0" applyNumberFormat="1">
      <alignment vertical="center"/>
    </xf>
    <xf numFmtId="177" fontId="0" fillId="0" borderId="0" xfId="0" applyNumberFormat="1">
      <alignment vertical="center"/>
    </xf>
    <xf numFmtId="0" fontId="3" fillId="0" borderId="2" xfId="0" applyFont="1" applyBorder="1">
      <alignment vertical="center"/>
    </xf>
    <xf numFmtId="3" fontId="8" fillId="0" borderId="0" xfId="0" applyNumberFormat="1" applyFont="1">
      <alignment vertical="center"/>
    </xf>
    <xf numFmtId="177" fontId="8" fillId="0" borderId="0" xfId="0" applyNumberFormat="1" applyFont="1">
      <alignment vertical="center"/>
    </xf>
    <xf numFmtId="3" fontId="9"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Continuous" vertical="center"/>
    </xf>
    <xf numFmtId="0" fontId="3" fillId="0" borderId="1" xfId="0" applyFont="1" applyBorder="1">
      <alignment vertical="center"/>
    </xf>
    <xf numFmtId="49" fontId="0" fillId="0" borderId="0" xfId="0" applyNumberFormat="1">
      <alignment vertical="center"/>
    </xf>
    <xf numFmtId="49" fontId="10" fillId="0" borderId="0" xfId="0" applyNumberFormat="1" applyFont="1" applyAlignment="1">
      <alignment horizontal="left" vertical="center" wrapText="1"/>
    </xf>
    <xf numFmtId="0" fontId="3" fillId="0" borderId="0" xfId="0" applyFont="1" applyAlignment="1">
      <alignment horizontal="left" vertical="center"/>
    </xf>
    <xf numFmtId="0" fontId="12" fillId="0" borderId="0" xfId="0" applyFont="1">
      <alignment vertical="center"/>
    </xf>
    <xf numFmtId="0" fontId="3" fillId="0" borderId="6" xfId="0" applyFont="1" applyBorder="1">
      <alignment vertical="center"/>
    </xf>
    <xf numFmtId="0" fontId="3" fillId="0" borderId="3" xfId="0" applyFont="1" applyBorder="1">
      <alignment vertical="center"/>
    </xf>
    <xf numFmtId="0" fontId="3" fillId="0" borderId="4" xfId="0" applyFont="1" applyBorder="1">
      <alignment vertical="center"/>
    </xf>
    <xf numFmtId="0" fontId="2" fillId="3" borderId="0" xfId="0" applyFont="1" applyFill="1">
      <alignment vertical="center"/>
    </xf>
    <xf numFmtId="0" fontId="3" fillId="3" borderId="0" xfId="0" applyFont="1" applyFill="1">
      <alignment vertical="center"/>
    </xf>
    <xf numFmtId="0" fontId="5" fillId="0" borderId="14" xfId="0" applyFont="1" applyBorder="1">
      <alignment vertical="center"/>
    </xf>
    <xf numFmtId="0" fontId="5" fillId="0" borderId="15" xfId="0" applyFont="1" applyBorder="1">
      <alignment vertical="center"/>
    </xf>
    <xf numFmtId="0" fontId="19" fillId="0" borderId="0" xfId="0" applyFont="1">
      <alignment vertical="center"/>
    </xf>
    <xf numFmtId="0" fontId="20" fillId="0" borderId="0" xfId="0" applyFont="1">
      <alignment vertical="center"/>
    </xf>
    <xf numFmtId="178" fontId="3" fillId="0" borderId="0" xfId="0" applyNumberFormat="1" applyFont="1" applyAlignment="1">
      <alignment horizontal="left" vertical="center"/>
    </xf>
    <xf numFmtId="0" fontId="18" fillId="0" borderId="0" xfId="0" applyFont="1">
      <alignment vertical="center"/>
    </xf>
    <xf numFmtId="0" fontId="2" fillId="0" borderId="0" xfId="0" applyFont="1" applyAlignment="1"/>
    <xf numFmtId="0" fontId="2" fillId="0" borderId="0" xfId="0" applyFont="1" applyAlignment="1">
      <alignment horizontal="right" vertical="center"/>
    </xf>
    <xf numFmtId="0" fontId="13" fillId="0" borderId="0" xfId="0" applyFont="1" applyAlignment="1">
      <alignment horizontal="right" vertical="center"/>
    </xf>
    <xf numFmtId="178" fontId="5" fillId="0" borderId="0" xfId="0" applyNumberFormat="1" applyFont="1">
      <alignment vertical="center"/>
    </xf>
    <xf numFmtId="0" fontId="3" fillId="6" borderId="13" xfId="0" applyFont="1" applyFill="1" applyBorder="1">
      <alignment vertical="center"/>
    </xf>
    <xf numFmtId="0" fontId="24" fillId="0" borderId="0" xfId="0" applyFont="1">
      <alignment vertical="center"/>
    </xf>
    <xf numFmtId="0" fontId="2" fillId="8" borderId="21" xfId="0" applyFont="1" applyFill="1" applyBorder="1" applyAlignment="1">
      <alignment horizontal="center" vertical="center"/>
    </xf>
    <xf numFmtId="0" fontId="3" fillId="8" borderId="22" xfId="0" applyFont="1" applyFill="1" applyBorder="1">
      <alignment vertical="center"/>
    </xf>
    <xf numFmtId="0" fontId="3" fillId="8" borderId="27" xfId="0" applyFont="1" applyFill="1" applyBorder="1">
      <alignment vertical="center"/>
    </xf>
    <xf numFmtId="0" fontId="3" fillId="8" borderId="32" xfId="0" applyFont="1" applyFill="1" applyBorder="1">
      <alignment vertical="center"/>
    </xf>
    <xf numFmtId="0" fontId="3" fillId="8" borderId="37" xfId="0" applyFont="1" applyFill="1" applyBorder="1">
      <alignment vertical="center"/>
    </xf>
    <xf numFmtId="0" fontId="25" fillId="8" borderId="27" xfId="0" applyFont="1" applyFill="1" applyBorder="1">
      <alignment vertical="center"/>
    </xf>
    <xf numFmtId="0" fontId="2" fillId="8" borderId="17" xfId="0" applyFont="1" applyFill="1" applyBorder="1">
      <alignment vertical="center"/>
    </xf>
    <xf numFmtId="0" fontId="3" fillId="8" borderId="41" xfId="0" applyFont="1" applyFill="1" applyBorder="1">
      <alignment vertical="center"/>
    </xf>
    <xf numFmtId="0" fontId="2" fillId="8" borderId="47" xfId="0" applyFont="1" applyFill="1" applyBorder="1" applyAlignment="1">
      <alignment horizontal="center" vertical="center"/>
    </xf>
    <xf numFmtId="0" fontId="2" fillId="8" borderId="48" xfId="0" applyFont="1" applyFill="1" applyBorder="1" applyAlignment="1">
      <alignment horizontal="center" vertical="center"/>
    </xf>
    <xf numFmtId="0" fontId="26" fillId="8" borderId="17" xfId="0" applyFont="1" applyFill="1" applyBorder="1" applyAlignment="1">
      <alignment horizontal="center" vertical="center"/>
    </xf>
    <xf numFmtId="0" fontId="26" fillId="8" borderId="41" xfId="0" applyFont="1" applyFill="1" applyBorder="1" applyAlignment="1">
      <alignment horizontal="center" vertical="center"/>
    </xf>
    <xf numFmtId="0" fontId="17" fillId="8" borderId="50" xfId="0" applyFont="1" applyFill="1" applyBorder="1">
      <alignment vertical="center"/>
    </xf>
    <xf numFmtId="0" fontId="3" fillId="6" borderId="52" xfId="0" applyFont="1" applyFill="1" applyBorder="1" applyAlignment="1" applyProtection="1">
      <alignment horizontal="left" vertical="center"/>
      <protection locked="0"/>
    </xf>
    <xf numFmtId="0" fontId="15" fillId="6" borderId="55" xfId="0" applyFont="1" applyFill="1" applyBorder="1" applyProtection="1">
      <alignment vertical="center"/>
      <protection locked="0"/>
    </xf>
    <xf numFmtId="0" fontId="3" fillId="6" borderId="37" xfId="0" applyFont="1" applyFill="1" applyBorder="1" applyAlignment="1" applyProtection="1">
      <alignment horizontal="left" vertical="center"/>
      <protection locked="0"/>
    </xf>
    <xf numFmtId="0" fontId="15" fillId="6" borderId="57" xfId="0" applyFont="1" applyFill="1" applyBorder="1" applyProtection="1">
      <alignment vertical="center"/>
      <protection locked="0"/>
    </xf>
    <xf numFmtId="0" fontId="3" fillId="6" borderId="27" xfId="0" applyFont="1" applyFill="1" applyBorder="1" applyAlignment="1" applyProtection="1">
      <alignment horizontal="left" vertical="center"/>
      <protection locked="0"/>
    </xf>
    <xf numFmtId="0" fontId="15" fillId="6" borderId="59" xfId="0" applyFont="1" applyFill="1" applyBorder="1" applyProtection="1">
      <alignment vertical="center"/>
      <protection locked="0"/>
    </xf>
    <xf numFmtId="0" fontId="3" fillId="6" borderId="32" xfId="0" applyFont="1" applyFill="1" applyBorder="1" applyAlignment="1" applyProtection="1">
      <alignment horizontal="left" vertical="center"/>
      <protection locked="0"/>
    </xf>
    <xf numFmtId="0" fontId="15" fillId="6" borderId="62" xfId="0" applyFont="1" applyFill="1" applyBorder="1" applyProtection="1">
      <alignment vertical="center"/>
      <protection locked="0"/>
    </xf>
    <xf numFmtId="0" fontId="3" fillId="6" borderId="64" xfId="0" applyFont="1" applyFill="1" applyBorder="1" applyAlignment="1" applyProtection="1">
      <alignment horizontal="left" vertical="center"/>
      <protection locked="0"/>
    </xf>
    <xf numFmtId="0" fontId="15" fillId="6" borderId="65" xfId="0" applyFont="1" applyFill="1" applyBorder="1" applyProtection="1">
      <alignment vertical="center"/>
      <protection locked="0"/>
    </xf>
    <xf numFmtId="0" fontId="3" fillId="6" borderId="67" xfId="0" applyFont="1" applyFill="1" applyBorder="1" applyAlignment="1" applyProtection="1">
      <alignment horizontal="left" vertical="center"/>
      <protection locked="0"/>
    </xf>
    <xf numFmtId="0" fontId="15" fillId="6" borderId="69" xfId="0" applyFont="1" applyFill="1" applyBorder="1" applyProtection="1">
      <alignment vertical="center"/>
      <protection locked="0"/>
    </xf>
    <xf numFmtId="1" fontId="5" fillId="7" borderId="72" xfId="0" applyNumberFormat="1" applyFont="1" applyFill="1" applyBorder="1" applyAlignment="1">
      <alignment horizontal="right" vertical="center"/>
    </xf>
    <xf numFmtId="0" fontId="3" fillId="0" borderId="44" xfId="0" applyFont="1" applyBorder="1">
      <alignment vertical="center"/>
    </xf>
    <xf numFmtId="1" fontId="3" fillId="0" borderId="0" xfId="0" applyNumberFormat="1" applyFont="1">
      <alignment vertical="center"/>
    </xf>
    <xf numFmtId="178" fontId="3" fillId="6" borderId="53" xfId="0" applyNumberFormat="1" applyFont="1" applyFill="1" applyBorder="1" applyProtection="1">
      <alignment vertical="center"/>
      <protection locked="0"/>
    </xf>
    <xf numFmtId="178" fontId="3" fillId="6" borderId="56" xfId="0" applyNumberFormat="1" applyFont="1" applyFill="1" applyBorder="1" applyProtection="1">
      <alignment vertical="center"/>
      <protection locked="0"/>
    </xf>
    <xf numFmtId="178" fontId="3" fillId="6" borderId="58" xfId="0" applyNumberFormat="1" applyFont="1" applyFill="1" applyBorder="1" applyProtection="1">
      <alignment vertical="center"/>
      <protection locked="0"/>
    </xf>
    <xf numFmtId="178" fontId="3" fillId="6" borderId="60" xfId="0" applyNumberFormat="1" applyFont="1" applyFill="1" applyBorder="1" applyProtection="1">
      <alignment vertical="center"/>
      <protection locked="0"/>
    </xf>
    <xf numFmtId="178" fontId="3" fillId="6" borderId="61" xfId="0" applyNumberFormat="1" applyFont="1" applyFill="1" applyBorder="1" applyProtection="1">
      <alignment vertical="center"/>
      <protection locked="0"/>
    </xf>
    <xf numFmtId="178" fontId="3" fillId="6" borderId="68" xfId="0" applyNumberFormat="1" applyFont="1" applyFill="1" applyBorder="1" applyProtection="1">
      <alignment vertical="center"/>
      <protection locked="0"/>
    </xf>
    <xf numFmtId="179" fontId="3" fillId="6" borderId="53" xfId="0" applyNumberFormat="1" applyFont="1" applyFill="1" applyBorder="1" applyProtection="1">
      <alignment vertical="center"/>
      <protection locked="0"/>
    </xf>
    <xf numFmtId="179" fontId="3" fillId="6" borderId="56" xfId="0" applyNumberFormat="1" applyFont="1" applyFill="1" applyBorder="1" applyProtection="1">
      <alignment vertical="center"/>
      <protection locked="0"/>
    </xf>
    <xf numFmtId="179" fontId="3" fillId="6" borderId="58" xfId="0" applyNumberFormat="1" applyFont="1" applyFill="1" applyBorder="1" applyProtection="1">
      <alignment vertical="center"/>
      <protection locked="0"/>
    </xf>
    <xf numFmtId="179" fontId="3" fillId="6" borderId="60" xfId="0" applyNumberFormat="1" applyFont="1" applyFill="1" applyBorder="1" applyProtection="1">
      <alignment vertical="center"/>
      <protection locked="0"/>
    </xf>
    <xf numFmtId="179" fontId="3" fillId="6" borderId="61" xfId="0" applyNumberFormat="1" applyFont="1" applyFill="1" applyBorder="1" applyProtection="1">
      <alignment vertical="center"/>
      <protection locked="0"/>
    </xf>
    <xf numFmtId="179" fontId="3" fillId="6" borderId="68" xfId="0" applyNumberFormat="1" applyFont="1" applyFill="1" applyBorder="1" applyProtection="1">
      <alignment vertical="center"/>
      <protection locked="0"/>
    </xf>
    <xf numFmtId="178" fontId="26" fillId="8" borderId="49" xfId="0" applyNumberFormat="1" applyFont="1" applyFill="1" applyBorder="1" applyAlignment="1">
      <alignment horizontal="right" vertical="center"/>
    </xf>
    <xf numFmtId="178" fontId="3" fillId="0" borderId="54" xfId="0" applyNumberFormat="1" applyFont="1" applyBorder="1" applyAlignment="1" applyProtection="1">
      <alignment horizontal="right" vertical="center"/>
      <protection locked="0"/>
    </xf>
    <xf numFmtId="178" fontId="3" fillId="0" borderId="56" xfId="0" applyNumberFormat="1" applyFont="1" applyBorder="1" applyAlignment="1" applyProtection="1">
      <alignment horizontal="right" vertical="center"/>
      <protection locked="0"/>
    </xf>
    <xf numFmtId="178" fontId="3" fillId="0" borderId="58" xfId="0" applyNumberFormat="1" applyFont="1" applyBorder="1" applyAlignment="1" applyProtection="1">
      <alignment horizontal="right" vertical="center"/>
      <protection locked="0"/>
    </xf>
    <xf numFmtId="178" fontId="3" fillId="0" borderId="61" xfId="0" applyNumberFormat="1" applyFont="1" applyBorder="1" applyAlignment="1" applyProtection="1">
      <alignment horizontal="right" vertical="center"/>
      <protection locked="0"/>
    </xf>
    <xf numFmtId="178" fontId="3" fillId="0" borderId="63" xfId="0" applyNumberFormat="1" applyFont="1" applyBorder="1" applyAlignment="1" applyProtection="1">
      <alignment horizontal="right" vertical="center"/>
      <protection locked="0"/>
    </xf>
    <xf numFmtId="179" fontId="26" fillId="8" borderId="49" xfId="0" applyNumberFormat="1" applyFont="1" applyFill="1" applyBorder="1">
      <alignment vertical="center"/>
    </xf>
    <xf numFmtId="178" fontId="26" fillId="8" borderId="49" xfId="0" applyNumberFormat="1" applyFont="1" applyFill="1" applyBorder="1">
      <alignment vertical="center"/>
    </xf>
    <xf numFmtId="0" fontId="28" fillId="0" borderId="0" xfId="0" applyFont="1">
      <alignment vertical="center"/>
    </xf>
    <xf numFmtId="0" fontId="16" fillId="0" borderId="0" xfId="0" applyFont="1">
      <alignment vertical="center"/>
    </xf>
    <xf numFmtId="0" fontId="19" fillId="0" borderId="0" xfId="0" applyFont="1" applyAlignment="1">
      <alignment horizontal="left" vertical="center" indent="1"/>
    </xf>
    <xf numFmtId="0" fontId="27" fillId="0" borderId="0" xfId="0" applyFont="1">
      <alignment vertical="center"/>
    </xf>
    <xf numFmtId="0" fontId="27" fillId="2" borderId="0" xfId="0" applyFont="1" applyFill="1">
      <alignment vertical="center"/>
    </xf>
    <xf numFmtId="0" fontId="30" fillId="0" borderId="0" xfId="0" applyFont="1">
      <alignment vertical="center"/>
    </xf>
    <xf numFmtId="0" fontId="18" fillId="0" borderId="0" xfId="0" applyFont="1" applyAlignment="1">
      <alignment vertical="center" wrapText="1"/>
    </xf>
    <xf numFmtId="0" fontId="19" fillId="2" borderId="0" xfId="0" applyFont="1" applyFill="1">
      <alignment vertical="center"/>
    </xf>
    <xf numFmtId="0" fontId="19" fillId="0" borderId="0" xfId="0" applyFont="1" applyAlignment="1">
      <alignment horizontal="right" vertical="center"/>
    </xf>
    <xf numFmtId="0" fontId="19" fillId="0" borderId="2" xfId="0" applyFont="1" applyBorder="1">
      <alignment vertical="center"/>
    </xf>
    <xf numFmtId="178" fontId="19" fillId="0" borderId="2" xfId="0" applyNumberFormat="1" applyFont="1" applyBorder="1">
      <alignment vertical="center"/>
    </xf>
    <xf numFmtId="0" fontId="19" fillId="0" borderId="1" xfId="0" applyFont="1" applyBorder="1">
      <alignment vertical="center"/>
    </xf>
    <xf numFmtId="176" fontId="19" fillId="0" borderId="1" xfId="0" applyNumberFormat="1" applyFont="1" applyBorder="1">
      <alignment vertical="center"/>
    </xf>
    <xf numFmtId="176" fontId="19" fillId="0" borderId="0" xfId="0" applyNumberFormat="1" applyFont="1">
      <alignment vertical="center"/>
    </xf>
    <xf numFmtId="0" fontId="31" fillId="0" borderId="0" xfId="1" applyFont="1">
      <alignment vertical="center"/>
    </xf>
    <xf numFmtId="0" fontId="27" fillId="0" borderId="5" xfId="0" applyFont="1" applyBorder="1" applyAlignment="1">
      <alignment vertical="center" wrapText="1"/>
    </xf>
    <xf numFmtId="0" fontId="27" fillId="0" borderId="3" xfId="0" applyFont="1" applyBorder="1" applyAlignment="1">
      <alignment vertical="center" wrapText="1"/>
    </xf>
    <xf numFmtId="0" fontId="27" fillId="0" borderId="18" xfId="0" applyFont="1" applyBorder="1" applyAlignment="1">
      <alignment vertical="center" wrapText="1"/>
    </xf>
    <xf numFmtId="178" fontId="19" fillId="4" borderId="77" xfId="0" applyNumberFormat="1" applyFont="1" applyFill="1" applyBorder="1">
      <alignment vertical="center"/>
    </xf>
    <xf numFmtId="0" fontId="27" fillId="0" borderId="78" xfId="0" applyFont="1" applyBorder="1" applyAlignment="1">
      <alignment vertical="center" wrapText="1"/>
    </xf>
    <xf numFmtId="178" fontId="19" fillId="11" borderId="79" xfId="0" applyNumberFormat="1" applyFont="1" applyFill="1" applyBorder="1">
      <alignment vertical="center"/>
    </xf>
    <xf numFmtId="178" fontId="19" fillId="12" borderId="63" xfId="0" applyNumberFormat="1" applyFont="1" applyFill="1" applyBorder="1">
      <alignment vertical="center"/>
    </xf>
    <xf numFmtId="178" fontId="19" fillId="4" borderId="79" xfId="0" applyNumberFormat="1" applyFont="1" applyFill="1" applyBorder="1">
      <alignment vertical="center"/>
    </xf>
    <xf numFmtId="0" fontId="36" fillId="13" borderId="80" xfId="0" applyFont="1" applyFill="1" applyBorder="1" applyAlignment="1">
      <alignment horizontal="center" vertical="center" wrapText="1"/>
    </xf>
    <xf numFmtId="0" fontId="37" fillId="13" borderId="81" xfId="0" applyFont="1" applyFill="1" applyBorder="1" applyAlignment="1">
      <alignment horizontal="center" vertical="center" wrapText="1"/>
    </xf>
    <xf numFmtId="178" fontId="19" fillId="11" borderId="4" xfId="0" applyNumberFormat="1" applyFont="1" applyFill="1" applyBorder="1">
      <alignment vertical="center"/>
    </xf>
    <xf numFmtId="0" fontId="3" fillId="0" borderId="86" xfId="0" applyFont="1" applyBorder="1">
      <alignment vertical="center"/>
    </xf>
    <xf numFmtId="0" fontId="27" fillId="0" borderId="75" xfId="0" applyFont="1" applyBorder="1">
      <alignment vertical="center"/>
    </xf>
    <xf numFmtId="0" fontId="27" fillId="0" borderId="88" xfId="0" applyFont="1" applyBorder="1" applyAlignment="1">
      <alignment vertical="center" wrapText="1"/>
    </xf>
    <xf numFmtId="0" fontId="27" fillId="0" borderId="73" xfId="0" applyFont="1" applyBorder="1">
      <alignment vertical="center"/>
    </xf>
    <xf numFmtId="178" fontId="19" fillId="4" borderId="89" xfId="0" applyNumberFormat="1" applyFont="1" applyFill="1" applyBorder="1">
      <alignment vertical="center"/>
    </xf>
    <xf numFmtId="178" fontId="19" fillId="11" borderId="90" xfId="0" applyNumberFormat="1" applyFont="1" applyFill="1" applyBorder="1">
      <alignment vertical="center"/>
    </xf>
    <xf numFmtId="0" fontId="39" fillId="0" borderId="0" xfId="0" applyFont="1">
      <alignment vertical="center"/>
    </xf>
    <xf numFmtId="0" fontId="40" fillId="0" borderId="0" xfId="1" applyFont="1">
      <alignment vertical="center"/>
    </xf>
    <xf numFmtId="0" fontId="3" fillId="0" borderId="1" xfId="0" applyFont="1" applyBorder="1" applyAlignment="1">
      <alignment horizontal="left" vertical="center"/>
    </xf>
    <xf numFmtId="0" fontId="16" fillId="0" borderId="0" xfId="0" applyFont="1" applyAlignment="1">
      <alignment vertical="center" wrapText="1"/>
    </xf>
    <xf numFmtId="0" fontId="3" fillId="9" borderId="0" xfId="0" applyFont="1" applyFill="1">
      <alignment vertical="center"/>
    </xf>
    <xf numFmtId="0" fontId="27" fillId="9" borderId="0" xfId="0" applyFont="1" applyFill="1">
      <alignment vertical="center"/>
    </xf>
    <xf numFmtId="0" fontId="5" fillId="5" borderId="0" xfId="0" applyFont="1" applyFill="1">
      <alignment vertical="center"/>
    </xf>
    <xf numFmtId="0" fontId="2" fillId="5" borderId="0" xfId="0" applyFont="1" applyFill="1">
      <alignment vertical="center"/>
    </xf>
    <xf numFmtId="0" fontId="18" fillId="5" borderId="0" xfId="0" applyFont="1" applyFill="1">
      <alignment vertical="center"/>
    </xf>
    <xf numFmtId="0" fontId="18" fillId="5" borderId="0" xfId="0" applyFont="1" applyFill="1" applyAlignment="1">
      <alignment horizontal="left" vertical="center"/>
    </xf>
    <xf numFmtId="0" fontId="5" fillId="4" borderId="0" xfId="0" applyFont="1" applyFill="1">
      <alignment vertical="center"/>
    </xf>
    <xf numFmtId="0" fontId="3" fillId="4" borderId="0" xfId="0" applyFont="1" applyFill="1">
      <alignment vertical="center"/>
    </xf>
    <xf numFmtId="0" fontId="5" fillId="0" borderId="1" xfId="0" applyFont="1" applyBorder="1" applyAlignment="1">
      <alignment horizontal="center" wrapText="1"/>
    </xf>
    <xf numFmtId="0" fontId="5" fillId="0" borderId="1" xfId="0" applyFont="1" applyBorder="1" applyAlignment="1">
      <alignment horizontal="center"/>
    </xf>
    <xf numFmtId="0" fontId="5" fillId="0" borderId="2" xfId="0" applyFont="1" applyBorder="1" applyAlignment="1">
      <alignment horizontal="center"/>
    </xf>
    <xf numFmtId="0" fontId="16" fillId="0" borderId="0" xfId="0" applyFont="1" applyAlignment="1">
      <alignment horizontal="center" vertical="center"/>
    </xf>
    <xf numFmtId="178" fontId="16" fillId="0" borderId="0" xfId="0" applyNumberFormat="1" applyFont="1" applyAlignment="1">
      <alignment horizontal="center" vertical="center"/>
    </xf>
    <xf numFmtId="0" fontId="16" fillId="0" borderId="0" xfId="0" applyFont="1" applyAlignment="1">
      <alignment horizontal="right" vertical="center"/>
    </xf>
    <xf numFmtId="0" fontId="4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15" fillId="0" borderId="1" xfId="0" applyFont="1" applyBorder="1" applyAlignment="1">
      <alignment vertical="center" wrapText="1"/>
    </xf>
    <xf numFmtId="0" fontId="27" fillId="0" borderId="0" xfId="0" applyFont="1" applyAlignment="1">
      <alignment horizontal="center" vertical="center" wrapText="1"/>
    </xf>
    <xf numFmtId="0" fontId="19" fillId="0" borderId="0" xfId="0" applyFont="1" applyAlignment="1">
      <alignment horizontal="left" vertical="top" indent="1"/>
    </xf>
    <xf numFmtId="0" fontId="27" fillId="0" borderId="82" xfId="0" applyFont="1" applyBorder="1" applyAlignment="1">
      <alignment horizontal="center" vertical="center" wrapText="1"/>
    </xf>
    <xf numFmtId="0" fontId="27" fillId="0" borderId="87" xfId="0" applyFont="1" applyBorder="1" applyAlignment="1">
      <alignment horizontal="center" vertical="center" wrapText="1"/>
    </xf>
    <xf numFmtId="178" fontId="19" fillId="4" borderId="90" xfId="0" applyNumberFormat="1" applyFont="1" applyFill="1" applyBorder="1">
      <alignment vertical="center"/>
    </xf>
    <xf numFmtId="0" fontId="27" fillId="0" borderId="4" xfId="0" applyFont="1" applyBorder="1" applyAlignment="1">
      <alignment horizontal="right" vertical="center"/>
    </xf>
    <xf numFmtId="178" fontId="19" fillId="12" borderId="54" xfId="0" applyNumberFormat="1" applyFont="1" applyFill="1" applyBorder="1">
      <alignment vertical="center"/>
    </xf>
    <xf numFmtId="178" fontId="16" fillId="4" borderId="91" xfId="0" applyNumberFormat="1" applyFont="1" applyFill="1" applyBorder="1">
      <alignment vertical="center"/>
    </xf>
    <xf numFmtId="178" fontId="16" fillId="0" borderId="92" xfId="0" applyNumberFormat="1" applyFont="1" applyBorder="1" applyAlignment="1">
      <alignment horizontal="right" vertical="center"/>
    </xf>
    <xf numFmtId="178" fontId="16" fillId="0" borderId="93" xfId="0" applyNumberFormat="1" applyFont="1" applyBorder="1" applyAlignment="1">
      <alignment horizontal="right" vertical="center"/>
    </xf>
    <xf numFmtId="178" fontId="16" fillId="0" borderId="94" xfId="0" applyNumberFormat="1" applyFont="1" applyBorder="1" applyAlignment="1">
      <alignment horizontal="right" vertical="center"/>
    </xf>
    <xf numFmtId="0" fontId="47" fillId="0" borderId="0" xfId="1" applyFont="1">
      <alignment vertical="center"/>
    </xf>
    <xf numFmtId="0" fontId="48" fillId="0" borderId="0" xfId="1" applyFont="1" applyAlignment="1">
      <alignment horizontal="center" vertical="center"/>
    </xf>
    <xf numFmtId="0" fontId="50" fillId="0" borderId="0" xfId="1" applyFont="1">
      <alignment vertical="center"/>
    </xf>
    <xf numFmtId="0" fontId="29" fillId="2" borderId="91" xfId="0" applyFont="1" applyFill="1" applyBorder="1" applyAlignment="1" applyProtection="1">
      <alignment horizontal="center" vertical="center" wrapText="1"/>
      <protection locked="0"/>
    </xf>
    <xf numFmtId="178" fontId="19" fillId="2" borderId="63" xfId="0" applyNumberFormat="1" applyFont="1" applyFill="1" applyBorder="1" applyProtection="1">
      <alignment vertical="center"/>
      <protection locked="0"/>
    </xf>
    <xf numFmtId="180" fontId="19" fillId="2" borderId="54" xfId="0" applyNumberFormat="1" applyFont="1" applyFill="1" applyBorder="1" applyProtection="1">
      <alignment vertical="center"/>
      <protection locked="0"/>
    </xf>
    <xf numFmtId="0" fontId="19" fillId="2" borderId="10" xfId="0" applyFont="1" applyFill="1" applyBorder="1" applyProtection="1">
      <alignment vertical="center"/>
      <protection locked="0"/>
    </xf>
    <xf numFmtId="0" fontId="19" fillId="2" borderId="7" xfId="0" applyFont="1" applyFill="1" applyBorder="1" applyProtection="1">
      <alignment vertical="center"/>
      <protection locked="0"/>
    </xf>
    <xf numFmtId="0" fontId="19" fillId="2" borderId="11" xfId="0" applyFont="1" applyFill="1" applyBorder="1" applyProtection="1">
      <alignment vertical="center"/>
      <protection locked="0"/>
    </xf>
    <xf numFmtId="0" fontId="19" fillId="2" borderId="8" xfId="0" applyFont="1" applyFill="1" applyBorder="1" applyProtection="1">
      <alignment vertical="center"/>
      <protection locked="0"/>
    </xf>
    <xf numFmtId="0" fontId="19" fillId="2" borderId="12" xfId="0" applyFont="1" applyFill="1" applyBorder="1" applyProtection="1">
      <alignment vertical="center"/>
      <protection locked="0"/>
    </xf>
    <xf numFmtId="0" fontId="19" fillId="2" borderId="9" xfId="0" applyFont="1" applyFill="1" applyBorder="1" applyProtection="1">
      <alignment vertical="center"/>
      <protection locked="0"/>
    </xf>
    <xf numFmtId="0" fontId="3" fillId="0" borderId="1" xfId="0" applyFont="1" applyBorder="1" applyProtection="1">
      <alignment vertical="center"/>
      <protection locked="0"/>
    </xf>
    <xf numFmtId="0" fontId="45" fillId="0" borderId="1" xfId="1" applyFont="1" applyBorder="1" applyAlignment="1" applyProtection="1">
      <alignment vertical="center" wrapText="1"/>
      <protection locked="0"/>
    </xf>
    <xf numFmtId="0" fontId="31" fillId="0" borderId="0" xfId="1" applyFont="1" applyAlignment="1" applyProtection="1">
      <alignment horizontal="left" vertical="center"/>
      <protection locked="0"/>
    </xf>
    <xf numFmtId="0" fontId="49" fillId="0" borderId="0" xfId="1" applyFont="1" applyAlignment="1" applyProtection="1">
      <alignment horizontal="left" vertical="center"/>
      <protection locked="0"/>
    </xf>
    <xf numFmtId="178" fontId="32" fillId="0" borderId="84" xfId="0" applyNumberFormat="1" applyFont="1" applyBorder="1" applyAlignment="1">
      <alignment horizontal="left" vertical="center" wrapText="1"/>
    </xf>
    <xf numFmtId="178" fontId="32" fillId="0" borderId="16" xfId="0" applyNumberFormat="1" applyFont="1" applyBorder="1" applyAlignment="1">
      <alignment horizontal="left" vertical="center" wrapText="1"/>
    </xf>
    <xf numFmtId="0" fontId="35" fillId="0" borderId="1" xfId="0" applyFont="1" applyBorder="1" applyAlignment="1">
      <alignment horizontal="center" vertical="center"/>
    </xf>
    <xf numFmtId="178" fontId="20" fillId="0" borderId="6" xfId="0" applyNumberFormat="1" applyFont="1" applyBorder="1" applyAlignment="1">
      <alignment horizontal="left" vertical="center" wrapText="1"/>
    </xf>
    <xf numFmtId="178" fontId="20" fillId="0" borderId="6" xfId="0" applyNumberFormat="1" applyFont="1" applyBorder="1" applyAlignment="1">
      <alignment horizontal="left"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6" fillId="0" borderId="82" xfId="0" applyFont="1" applyBorder="1" applyAlignment="1">
      <alignment horizontal="center" vertical="center"/>
    </xf>
    <xf numFmtId="0" fontId="16" fillId="0" borderId="83" xfId="0" applyFont="1" applyBorder="1" applyAlignment="1">
      <alignment horizontal="center" vertical="center"/>
    </xf>
    <xf numFmtId="0" fontId="38" fillId="0" borderId="3" xfId="0" applyFont="1" applyBorder="1" applyAlignment="1">
      <alignment horizontal="center" vertical="top" wrapText="1"/>
    </xf>
    <xf numFmtId="0" fontId="38" fillId="0" borderId="4" xfId="0" applyFont="1" applyBorder="1" applyAlignment="1">
      <alignment horizontal="center" vertical="top" wrapText="1"/>
    </xf>
    <xf numFmtId="0" fontId="38" fillId="0" borderId="2" xfId="0" applyFont="1" applyBorder="1" applyAlignment="1">
      <alignment horizontal="center" vertical="top" wrapText="1"/>
    </xf>
    <xf numFmtId="178" fontId="20" fillId="0" borderId="4" xfId="0" applyNumberFormat="1" applyFont="1" applyBorder="1" applyAlignment="1">
      <alignment horizontal="left" vertical="center" wrapText="1"/>
    </xf>
    <xf numFmtId="178" fontId="20" fillId="0" borderId="82" xfId="0" applyNumberFormat="1" applyFont="1" applyBorder="1" applyAlignment="1">
      <alignment horizontal="left" vertical="center" wrapText="1"/>
    </xf>
    <xf numFmtId="178" fontId="22" fillId="0" borderId="82" xfId="0" applyNumberFormat="1" applyFont="1" applyBorder="1" applyAlignment="1">
      <alignment horizontal="left" vertical="center" wrapText="1"/>
    </xf>
    <xf numFmtId="178" fontId="20" fillId="0" borderId="79" xfId="0" applyNumberFormat="1" applyFont="1" applyBorder="1" applyAlignment="1">
      <alignment horizontal="left" vertical="center" wrapText="1"/>
    </xf>
    <xf numFmtId="178" fontId="21" fillId="0" borderId="20" xfId="0" applyNumberFormat="1" applyFont="1" applyBorder="1" applyAlignment="1">
      <alignment horizontal="left" vertical="center" wrapText="1"/>
    </xf>
    <xf numFmtId="178" fontId="20" fillId="0" borderId="20" xfId="0" applyNumberFormat="1" applyFont="1" applyBorder="1" applyAlignment="1">
      <alignment horizontal="left" vertical="center" wrapText="1"/>
    </xf>
    <xf numFmtId="178" fontId="21" fillId="0" borderId="85" xfId="0" applyNumberFormat="1" applyFont="1" applyBorder="1" applyAlignment="1">
      <alignment horizontal="left" vertical="center" wrapText="1"/>
    </xf>
    <xf numFmtId="178" fontId="21" fillId="0" borderId="74" xfId="0" applyNumberFormat="1" applyFont="1" applyBorder="1" applyAlignment="1">
      <alignment horizontal="left" vertical="center" wrapText="1"/>
    </xf>
    <xf numFmtId="178" fontId="21" fillId="0" borderId="75" xfId="0" applyNumberFormat="1" applyFont="1" applyBorder="1" applyAlignment="1">
      <alignment horizontal="left" vertical="center" wrapText="1"/>
    </xf>
    <xf numFmtId="178" fontId="22" fillId="0" borderId="87" xfId="0" applyNumberFormat="1" applyFont="1" applyBorder="1" applyAlignment="1">
      <alignment horizontal="left" vertical="center" wrapText="1"/>
    </xf>
    <xf numFmtId="178" fontId="22" fillId="0" borderId="20" xfId="0" applyNumberFormat="1" applyFont="1" applyBorder="1" applyAlignment="1">
      <alignment horizontal="left" vertical="center" wrapText="1"/>
    </xf>
    <xf numFmtId="178" fontId="22" fillId="0" borderId="19" xfId="0" applyNumberFormat="1" applyFont="1" applyBorder="1" applyAlignment="1">
      <alignment horizontal="left" vertical="center" wrapText="1"/>
    </xf>
    <xf numFmtId="0" fontId="23" fillId="9" borderId="0" xfId="0" applyFont="1" applyFill="1" applyAlignment="1">
      <alignment horizontal="left" vertical="center" indent="1"/>
    </xf>
    <xf numFmtId="178" fontId="32" fillId="0" borderId="76" xfId="0" applyNumberFormat="1" applyFont="1" applyBorder="1" applyAlignment="1">
      <alignment horizontal="left" vertical="center"/>
    </xf>
    <xf numFmtId="178" fontId="32" fillId="0" borderId="1" xfId="0" applyNumberFormat="1" applyFont="1" applyBorder="1" applyAlignment="1">
      <alignment horizontal="left" vertical="center"/>
    </xf>
    <xf numFmtId="178" fontId="32" fillId="0" borderId="76" xfId="0" applyNumberFormat="1" applyFont="1" applyBorder="1" applyAlignment="1">
      <alignment horizontal="left" vertical="center" wrapText="1"/>
    </xf>
    <xf numFmtId="178" fontId="32" fillId="0" borderId="1" xfId="0" applyNumberFormat="1" applyFont="1" applyBorder="1" applyAlignment="1">
      <alignment horizontal="left" vertical="center" wrapText="1"/>
    </xf>
    <xf numFmtId="178" fontId="32" fillId="0" borderId="2" xfId="0" applyNumberFormat="1" applyFont="1" applyBorder="1" applyAlignment="1">
      <alignment horizontal="left" vertical="center" wrapText="1"/>
    </xf>
    <xf numFmtId="0" fontId="42" fillId="9" borderId="0" xfId="0" applyFont="1" applyFill="1" applyAlignment="1">
      <alignment horizontal="left" vertical="center" indent="3"/>
    </xf>
    <xf numFmtId="0" fontId="4" fillId="0" borderId="0" xfId="1" applyAlignment="1" applyProtection="1">
      <alignment horizontal="left" vertical="center"/>
      <protection locked="0"/>
    </xf>
    <xf numFmtId="0" fontId="14" fillId="0" borderId="0" xfId="1" applyFont="1" applyBorder="1" applyAlignment="1" applyProtection="1">
      <alignment horizontal="left" vertical="center"/>
      <protection locked="0"/>
    </xf>
    <xf numFmtId="0" fontId="14" fillId="0" borderId="0" xfId="1" applyFont="1" applyAlignment="1" applyProtection="1">
      <alignment horizontal="left" vertical="center"/>
      <protection locked="0"/>
    </xf>
    <xf numFmtId="0" fontId="3" fillId="0" borderId="5" xfId="0" applyFont="1" applyBorder="1" applyAlignment="1">
      <alignment horizontal="left" vertical="center"/>
    </xf>
    <xf numFmtId="0" fontId="3" fillId="0" borderId="0" xfId="0" applyFont="1" applyAlignment="1">
      <alignment horizontal="left" vertical="center"/>
    </xf>
    <xf numFmtId="0" fontId="3" fillId="3" borderId="6"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23" fillId="5" borderId="0" xfId="0" applyFont="1" applyFill="1" applyAlignment="1">
      <alignment horizontal="left" vertical="center" indent="1"/>
    </xf>
    <xf numFmtId="0" fontId="23" fillId="10" borderId="0" xfId="0" applyFont="1" applyFill="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2" fillId="8" borderId="26" xfId="0" applyFont="1" applyFill="1" applyBorder="1" applyAlignment="1">
      <alignment horizontal="center" vertical="center"/>
    </xf>
    <xf numFmtId="0" fontId="2" fillId="8" borderId="31" xfId="0" applyFont="1" applyFill="1" applyBorder="1" applyAlignment="1">
      <alignment horizontal="center" vertical="center"/>
    </xf>
    <xf numFmtId="0" fontId="2" fillId="8" borderId="36"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2" fillId="8" borderId="66" xfId="0" applyFont="1" applyFill="1" applyBorder="1" applyAlignment="1">
      <alignment horizontal="center" vertical="center"/>
    </xf>
    <xf numFmtId="0" fontId="5" fillId="7" borderId="70" xfId="0" applyFont="1" applyFill="1" applyBorder="1" applyAlignment="1">
      <alignment horizontal="center" vertical="center"/>
    </xf>
    <xf numFmtId="0" fontId="5" fillId="7" borderId="43" xfId="0" applyFont="1" applyFill="1" applyBorder="1" applyAlignment="1">
      <alignment horizontal="center" vertical="center"/>
    </xf>
    <xf numFmtId="0" fontId="5" fillId="7" borderId="71" xfId="0" applyFont="1" applyFill="1"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2" fillId="8" borderId="45" xfId="0" applyFont="1" applyFill="1" applyBorder="1" applyAlignment="1">
      <alignment horizontal="center" vertical="center"/>
    </xf>
    <xf numFmtId="0" fontId="2" fillId="8" borderId="46" xfId="0" applyFont="1" applyFill="1" applyBorder="1" applyAlignment="1">
      <alignment horizontal="center" vertical="center"/>
    </xf>
    <xf numFmtId="0" fontId="2" fillId="8" borderId="5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cellXfs>
  <cellStyles count="2">
    <cellStyle name="ハイパーリンク" xfId="1" builtinId="8"/>
    <cellStyle name="標準" xfId="0" builtinId="0"/>
  </cellStyles>
  <dxfs count="5">
    <dxf>
      <font>
        <color rgb="FF9C0006"/>
      </font>
      <fill>
        <patternFill>
          <bgColor rgb="FFFFC7CE"/>
        </patternFill>
      </fill>
    </dxf>
    <dxf>
      <font>
        <color rgb="FF9C5700"/>
      </font>
      <fill>
        <patternFill>
          <bgColor rgb="FFFFEB9C"/>
        </patternFill>
      </fill>
    </dxf>
    <dxf>
      <fill>
        <patternFill>
          <bgColor theme="0" tint="-0.499984740745262"/>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https://pecs.panasonic.co.jp/cont/s/welfare/issei-s/assets/pdf/about/introduction/seido01_gseimei.pdf" TargetMode="Externa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330145</xdr:colOff>
      <xdr:row>107</xdr:row>
      <xdr:rowOff>4722</xdr:rowOff>
    </xdr:from>
    <xdr:to>
      <xdr:col>4</xdr:col>
      <xdr:colOff>3810</xdr:colOff>
      <xdr:row>112</xdr:row>
      <xdr:rowOff>160302</xdr:rowOff>
    </xdr:to>
    <xdr:grpSp>
      <xdr:nvGrpSpPr>
        <xdr:cNvPr id="4" name="グループ化 3">
          <a:extLst>
            <a:ext uri="{FF2B5EF4-FFF2-40B4-BE49-F238E27FC236}">
              <a16:creationId xmlns:a16="http://schemas.microsoft.com/office/drawing/2014/main" id="{7D474DEC-4FB2-019E-A96A-2080876723F7}"/>
            </a:ext>
          </a:extLst>
        </xdr:cNvPr>
        <xdr:cNvGrpSpPr/>
      </xdr:nvGrpSpPr>
      <xdr:grpSpPr>
        <a:xfrm>
          <a:off x="677527" y="35045516"/>
          <a:ext cx="3943107" cy="1164110"/>
          <a:chOff x="1125506" y="3498558"/>
          <a:chExt cx="5076386" cy="1834158"/>
        </a:xfrm>
      </xdr:grpSpPr>
      <xdr:grpSp>
        <xdr:nvGrpSpPr>
          <xdr:cNvPr id="11" name="グループ化 10">
            <a:extLst>
              <a:ext uri="{FF2B5EF4-FFF2-40B4-BE49-F238E27FC236}">
                <a16:creationId xmlns:a16="http://schemas.microsoft.com/office/drawing/2014/main" id="{D4B3C9F0-2952-B7E7-A9D6-D56129A22D0B}"/>
              </a:ext>
            </a:extLst>
          </xdr:cNvPr>
          <xdr:cNvGrpSpPr/>
        </xdr:nvGrpSpPr>
        <xdr:grpSpPr>
          <a:xfrm>
            <a:off x="1196626" y="3498558"/>
            <a:ext cx="5005266" cy="1745723"/>
            <a:chOff x="1486974" y="3465513"/>
            <a:chExt cx="8733271" cy="3045967"/>
          </a:xfrm>
        </xdr:grpSpPr>
        <xdr:pic>
          <xdr:nvPicPr>
            <xdr:cNvPr id="13" name="図 12">
              <a:extLst>
                <a:ext uri="{FF2B5EF4-FFF2-40B4-BE49-F238E27FC236}">
                  <a16:creationId xmlns:a16="http://schemas.microsoft.com/office/drawing/2014/main" id="{44F446AE-63C1-4E5E-AFDA-16E5962AF92F}"/>
                </a:ext>
              </a:extLst>
            </xdr:cNvPr>
            <xdr:cNvPicPr>
              <a:picLocks noChangeAspect="1"/>
            </xdr:cNvPicPr>
          </xdr:nvPicPr>
          <xdr:blipFill>
            <a:blip xmlns:r="http://schemas.openxmlformats.org/officeDocument/2006/relationships" r:embed="rId1"/>
            <a:srcRect t="6889" r="677"/>
            <a:stretch/>
          </xdr:blipFill>
          <xdr:spPr>
            <a:xfrm>
              <a:off x="1486974" y="3465513"/>
              <a:ext cx="8733271" cy="3042434"/>
            </a:xfrm>
            <a:prstGeom prst="rect">
              <a:avLst/>
            </a:prstGeom>
            <a:ln>
              <a:solidFill>
                <a:schemeClr val="tx1"/>
              </a:solidFill>
            </a:ln>
          </xdr:spPr>
        </xdr:pic>
        <xdr:sp macro="" textlink="">
          <xdr:nvSpPr>
            <xdr:cNvPr id="14" name="正方形/長方形 13">
              <a:extLst>
                <a:ext uri="{FF2B5EF4-FFF2-40B4-BE49-F238E27FC236}">
                  <a16:creationId xmlns:a16="http://schemas.microsoft.com/office/drawing/2014/main" id="{1F7065AA-0BB6-C404-591E-B677A67AF314}"/>
                </a:ext>
              </a:extLst>
            </xdr:cNvPr>
            <xdr:cNvSpPr/>
          </xdr:nvSpPr>
          <xdr:spPr>
            <a:xfrm>
              <a:off x="1584960" y="3465513"/>
              <a:ext cx="833120" cy="19909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正方形/長方形 14">
              <a:extLst>
                <a:ext uri="{FF2B5EF4-FFF2-40B4-BE49-F238E27FC236}">
                  <a16:creationId xmlns:a16="http://schemas.microsoft.com/office/drawing/2014/main" id="{76CB3D85-B183-10AD-3710-66AE9FF26E18}"/>
                </a:ext>
              </a:extLst>
            </xdr:cNvPr>
            <xdr:cNvSpPr/>
          </xdr:nvSpPr>
          <xdr:spPr>
            <a:xfrm>
              <a:off x="5437048" y="3465513"/>
              <a:ext cx="994231" cy="19909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7A6A49CF-4FAF-2CD7-55E3-161C01069239}"/>
                </a:ext>
              </a:extLst>
            </xdr:cNvPr>
            <xdr:cNvSpPr/>
          </xdr:nvSpPr>
          <xdr:spPr>
            <a:xfrm>
              <a:off x="5356493" y="3623350"/>
              <a:ext cx="994231" cy="19909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7" name="正方形/長方形 16">
              <a:extLst>
                <a:ext uri="{FF2B5EF4-FFF2-40B4-BE49-F238E27FC236}">
                  <a16:creationId xmlns:a16="http://schemas.microsoft.com/office/drawing/2014/main" id="{686A0FDC-4910-95E1-7884-4BB32CF83F15}"/>
                </a:ext>
              </a:extLst>
            </xdr:cNvPr>
            <xdr:cNvSpPr/>
          </xdr:nvSpPr>
          <xdr:spPr>
            <a:xfrm>
              <a:off x="6229529" y="5853114"/>
              <a:ext cx="658953" cy="6583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2" name="正方形/長方形 11">
            <a:extLst>
              <a:ext uri="{FF2B5EF4-FFF2-40B4-BE49-F238E27FC236}">
                <a16:creationId xmlns:a16="http://schemas.microsoft.com/office/drawing/2014/main" id="{4DEB466F-B59E-8A35-6A71-43493B2BBB71}"/>
              </a:ext>
            </a:extLst>
          </xdr:cNvPr>
          <xdr:cNvSpPr/>
        </xdr:nvSpPr>
        <xdr:spPr>
          <a:xfrm>
            <a:off x="1125506" y="4643120"/>
            <a:ext cx="3273774" cy="689596"/>
          </a:xfrm>
          <a:prstGeom prst="rect">
            <a:avLst/>
          </a:prstGeom>
          <a:noFill/>
          <a:ln w="28575">
            <a:solidFill>
              <a:srgbClr val="EC7C2B"/>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4</xdr:col>
      <xdr:colOff>773366</xdr:colOff>
      <xdr:row>106</xdr:row>
      <xdr:rowOff>140704</xdr:rowOff>
    </xdr:from>
    <xdr:to>
      <xdr:col>9</xdr:col>
      <xdr:colOff>1099457</xdr:colOff>
      <xdr:row>111</xdr:row>
      <xdr:rowOff>102915</xdr:rowOff>
    </xdr:to>
    <xdr:grpSp>
      <xdr:nvGrpSpPr>
        <xdr:cNvPr id="5" name="グループ化 4">
          <a:extLst>
            <a:ext uri="{FF2B5EF4-FFF2-40B4-BE49-F238E27FC236}">
              <a16:creationId xmlns:a16="http://schemas.microsoft.com/office/drawing/2014/main" id="{B9267C8D-5AC3-2A4E-D79A-392F74E1A4BC}"/>
            </a:ext>
          </a:extLst>
        </xdr:cNvPr>
        <xdr:cNvGrpSpPr/>
      </xdr:nvGrpSpPr>
      <xdr:grpSpPr>
        <a:xfrm>
          <a:off x="5390190" y="34979792"/>
          <a:ext cx="6814296" cy="970741"/>
          <a:chOff x="1349026" y="4847684"/>
          <a:chExt cx="3192494" cy="546971"/>
        </a:xfrm>
      </xdr:grpSpPr>
      <xdr:pic>
        <xdr:nvPicPr>
          <xdr:cNvPr id="9" name="図 8">
            <a:extLst>
              <a:ext uri="{FF2B5EF4-FFF2-40B4-BE49-F238E27FC236}">
                <a16:creationId xmlns:a16="http://schemas.microsoft.com/office/drawing/2014/main" id="{5EB83B1C-AC59-150D-BD46-DDDC9BC6E5AA}"/>
              </a:ext>
            </a:extLst>
          </xdr:cNvPr>
          <xdr:cNvPicPr>
            <a:picLocks noChangeAspect="1"/>
          </xdr:cNvPicPr>
        </xdr:nvPicPr>
        <xdr:blipFill>
          <a:blip xmlns:r="http://schemas.openxmlformats.org/officeDocument/2006/relationships" r:embed="rId1"/>
          <a:srcRect t="70792" r="36650"/>
          <a:stretch/>
        </xdr:blipFill>
        <xdr:spPr>
          <a:xfrm>
            <a:off x="1349026" y="4847684"/>
            <a:ext cx="3192494" cy="546971"/>
          </a:xfrm>
          <a:prstGeom prst="rect">
            <a:avLst/>
          </a:prstGeom>
          <a:ln>
            <a:solidFill>
              <a:schemeClr val="tx1"/>
            </a:solidFill>
          </a:ln>
        </xdr:spPr>
      </xdr:pic>
      <xdr:sp macro="" textlink="">
        <xdr:nvSpPr>
          <xdr:cNvPr id="10" name="正方形/長方形 9">
            <a:extLst>
              <a:ext uri="{FF2B5EF4-FFF2-40B4-BE49-F238E27FC236}">
                <a16:creationId xmlns:a16="http://schemas.microsoft.com/office/drawing/2014/main" id="{22AE22B1-A6A0-DB1A-9B1F-4BEAF3F70F3D}"/>
              </a:ext>
            </a:extLst>
          </xdr:cNvPr>
          <xdr:cNvSpPr/>
        </xdr:nvSpPr>
        <xdr:spPr>
          <a:xfrm>
            <a:off x="4067108" y="5019354"/>
            <a:ext cx="377663" cy="30271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4</xdr:col>
      <xdr:colOff>916555</xdr:colOff>
      <xdr:row>108</xdr:row>
      <xdr:rowOff>24520</xdr:rowOff>
    </xdr:from>
    <xdr:to>
      <xdr:col>9</xdr:col>
      <xdr:colOff>968828</xdr:colOff>
      <xdr:row>109</xdr:row>
      <xdr:rowOff>76200</xdr:rowOff>
    </xdr:to>
    <xdr:sp macro="" textlink="">
      <xdr:nvSpPr>
        <xdr:cNvPr id="6" name="正方形/長方形 5">
          <a:extLst>
            <a:ext uri="{FF2B5EF4-FFF2-40B4-BE49-F238E27FC236}">
              <a16:creationId xmlns:a16="http://schemas.microsoft.com/office/drawing/2014/main" id="{8FD61A56-7EE7-891F-D3EE-70620455DBAE}"/>
            </a:ext>
          </a:extLst>
        </xdr:cNvPr>
        <xdr:cNvSpPr/>
      </xdr:nvSpPr>
      <xdr:spPr>
        <a:xfrm>
          <a:off x="5542984" y="32050291"/>
          <a:ext cx="6561930" cy="247623"/>
        </a:xfrm>
        <a:prstGeom prst="rect">
          <a:avLst/>
        </a:prstGeom>
        <a:noFill/>
        <a:ln w="38100">
          <a:solidFill>
            <a:srgbClr val="EC7C2B"/>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1176034</xdr:colOff>
      <xdr:row>55</xdr:row>
      <xdr:rowOff>117183</xdr:rowOff>
    </xdr:from>
    <xdr:to>
      <xdr:col>7</xdr:col>
      <xdr:colOff>925126</xdr:colOff>
      <xdr:row>59</xdr:row>
      <xdr:rowOff>48210</xdr:rowOff>
    </xdr:to>
    <xdr:grpSp>
      <xdr:nvGrpSpPr>
        <xdr:cNvPr id="20" name="グループ化 19">
          <a:extLst>
            <a:ext uri="{FF2B5EF4-FFF2-40B4-BE49-F238E27FC236}">
              <a16:creationId xmlns:a16="http://schemas.microsoft.com/office/drawing/2014/main" id="{1EB43F20-61D2-CE0C-2093-7C4463AE8069}"/>
            </a:ext>
          </a:extLst>
        </xdr:cNvPr>
        <xdr:cNvGrpSpPr/>
      </xdr:nvGrpSpPr>
      <xdr:grpSpPr>
        <a:xfrm>
          <a:off x="3047416" y="22943565"/>
          <a:ext cx="6382975" cy="973174"/>
          <a:chOff x="6808294" y="2799610"/>
          <a:chExt cx="3520104" cy="219543"/>
        </a:xfrm>
      </xdr:grpSpPr>
      <xdr:sp macro="" textlink="">
        <xdr:nvSpPr>
          <xdr:cNvPr id="3" name="テキスト ボックス 2">
            <a:extLst>
              <a:ext uri="{FF2B5EF4-FFF2-40B4-BE49-F238E27FC236}">
                <a16:creationId xmlns:a16="http://schemas.microsoft.com/office/drawing/2014/main" id="{A195AE84-DE26-4EB2-B895-425FE8A9472A}"/>
              </a:ext>
            </a:extLst>
          </xdr:cNvPr>
          <xdr:cNvSpPr txBox="1"/>
        </xdr:nvSpPr>
        <xdr:spPr>
          <a:xfrm>
            <a:off x="6808294" y="2799610"/>
            <a:ext cx="3520104" cy="16530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1600" kern="1200">
                <a:latin typeface="Meiryo UI" panose="020B0604030504040204" pitchFamily="50" charset="-128"/>
                <a:ea typeface="Meiryo UI" panose="020B0604030504040204" pitchFamily="50" charset="-128"/>
              </a:rPr>
              <a:t>①②での検討内容に応じたコースをプルダウンで入力</a:t>
            </a:r>
            <a:endParaRPr kumimoji="1" lang="en-US" altLang="ja-JP" sz="1600" kern="1200">
              <a:latin typeface="Meiryo UI" panose="020B0604030504040204" pitchFamily="50" charset="-128"/>
              <a:ea typeface="Meiryo UI" panose="020B0604030504040204" pitchFamily="50" charset="-128"/>
            </a:endParaRPr>
          </a:p>
          <a:p>
            <a:pPr algn="ctr"/>
            <a:r>
              <a:rPr kumimoji="1" lang="ja-JP" altLang="en-US" sz="1600" kern="1200">
                <a:latin typeface="Meiryo UI" panose="020B0604030504040204" pitchFamily="50" charset="-128"/>
                <a:ea typeface="Meiryo UI" panose="020B0604030504040204" pitchFamily="50" charset="-128"/>
              </a:rPr>
              <a:t>例）死亡保障額</a:t>
            </a:r>
            <a:r>
              <a:rPr kumimoji="1" lang="en-US" altLang="ja-JP" sz="1600" kern="1200">
                <a:latin typeface="Meiryo UI" panose="020B0604030504040204" pitchFamily="50" charset="-128"/>
                <a:ea typeface="Meiryo UI" panose="020B0604030504040204" pitchFamily="50" charset="-128"/>
              </a:rPr>
              <a:t>1,500</a:t>
            </a:r>
            <a:r>
              <a:rPr kumimoji="1" lang="ja-JP" altLang="en-US" sz="1600" kern="1200">
                <a:latin typeface="Meiryo UI" panose="020B0604030504040204" pitchFamily="50" charset="-128"/>
                <a:ea typeface="Meiryo UI" panose="020B0604030504040204" pitchFamily="50" charset="-128"/>
              </a:rPr>
              <a:t>万円→　死亡保障：</a:t>
            </a:r>
            <a:r>
              <a:rPr kumimoji="1" lang="en-US" altLang="ja-JP" sz="1600" kern="1200">
                <a:latin typeface="Meiryo UI" panose="020B0604030504040204" pitchFamily="50" charset="-128"/>
                <a:ea typeface="Meiryo UI" panose="020B0604030504040204" pitchFamily="50" charset="-128"/>
              </a:rPr>
              <a:t>15</a:t>
            </a:r>
            <a:r>
              <a:rPr kumimoji="1" lang="ja-JP" altLang="en-US" sz="1600" kern="1200">
                <a:latin typeface="Meiryo UI" panose="020B0604030504040204" pitchFamily="50" charset="-128"/>
                <a:ea typeface="Meiryo UI" panose="020B0604030504040204" pitchFamily="50" charset="-128"/>
              </a:rPr>
              <a:t>　医療保障：</a:t>
            </a:r>
            <a:r>
              <a:rPr kumimoji="1" lang="en-US" altLang="ja-JP" sz="1600" kern="1200">
                <a:latin typeface="Meiryo UI" panose="020B0604030504040204" pitchFamily="50" charset="-128"/>
                <a:ea typeface="Meiryo UI" panose="020B0604030504040204" pitchFamily="50" charset="-128"/>
              </a:rPr>
              <a:t>M</a:t>
            </a:r>
            <a:endParaRPr kumimoji="1" lang="ja-JP" altLang="en-US" sz="1600" kern="1200">
              <a:latin typeface="Meiryo UI" panose="020B0604030504040204" pitchFamily="50" charset="-128"/>
              <a:ea typeface="Meiryo UI" panose="020B0604030504040204" pitchFamily="50" charset="-128"/>
            </a:endParaRPr>
          </a:p>
        </xdr:txBody>
      </xdr:sp>
      <xdr:sp macro="" textlink="">
        <xdr:nvSpPr>
          <xdr:cNvPr id="8" name="二等辺三角形 7">
            <a:extLst>
              <a:ext uri="{FF2B5EF4-FFF2-40B4-BE49-F238E27FC236}">
                <a16:creationId xmlns:a16="http://schemas.microsoft.com/office/drawing/2014/main" id="{DA100DC4-F974-FFB9-0F30-B2B5111D9139}"/>
              </a:ext>
            </a:extLst>
          </xdr:cNvPr>
          <xdr:cNvSpPr/>
        </xdr:nvSpPr>
        <xdr:spPr>
          <a:xfrm rot="10800000">
            <a:off x="6928572" y="2865783"/>
            <a:ext cx="177909" cy="153370"/>
          </a:xfrm>
          <a:prstGeom prst="triangle">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3</xdr:col>
      <xdr:colOff>192411</xdr:colOff>
      <xdr:row>109</xdr:row>
      <xdr:rowOff>68277</xdr:rowOff>
    </xdr:from>
    <xdr:to>
      <xdr:col>4</xdr:col>
      <xdr:colOff>908690</xdr:colOff>
      <xdr:row>110</xdr:row>
      <xdr:rowOff>133494</xdr:rowOff>
    </xdr:to>
    <xdr:sp macro="" textlink="">
      <xdr:nvSpPr>
        <xdr:cNvPr id="21" name="矢印: 右 20">
          <a:extLst>
            <a:ext uri="{FF2B5EF4-FFF2-40B4-BE49-F238E27FC236}">
              <a16:creationId xmlns:a16="http://schemas.microsoft.com/office/drawing/2014/main" id="{1F41CBE8-F311-4B76-0EF4-C662A596D51B}"/>
            </a:ext>
          </a:extLst>
        </xdr:cNvPr>
        <xdr:cNvSpPr/>
      </xdr:nvSpPr>
      <xdr:spPr>
        <a:xfrm rot="20997618">
          <a:off x="2205085" y="7257581"/>
          <a:ext cx="1917257" cy="264000"/>
        </a:xfrm>
        <a:prstGeom prst="rightArrow">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7</xdr:col>
      <xdr:colOff>33037</xdr:colOff>
      <xdr:row>67</xdr:row>
      <xdr:rowOff>80684</xdr:rowOff>
    </xdr:from>
    <xdr:to>
      <xdr:col>11</xdr:col>
      <xdr:colOff>1271929</xdr:colOff>
      <xdr:row>90</xdr:row>
      <xdr:rowOff>71719</xdr:rowOff>
    </xdr:to>
    <xdr:pic>
      <xdr:nvPicPr>
        <xdr:cNvPr id="7" name="図 6">
          <a:extLst>
            <a:ext uri="{FF2B5EF4-FFF2-40B4-BE49-F238E27FC236}">
              <a16:creationId xmlns:a16="http://schemas.microsoft.com/office/drawing/2014/main" id="{DEADE6C7-91D8-FD89-385A-B7784CAB3268}"/>
            </a:ext>
          </a:extLst>
        </xdr:cNvPr>
        <xdr:cNvPicPr>
          <a:picLocks noChangeAspect="1"/>
        </xdr:cNvPicPr>
      </xdr:nvPicPr>
      <xdr:blipFill>
        <a:blip xmlns:r="http://schemas.openxmlformats.org/officeDocument/2006/relationships" r:embed="rId2"/>
        <a:stretch>
          <a:fillRect/>
        </a:stretch>
      </xdr:blipFill>
      <xdr:spPr>
        <a:xfrm>
          <a:off x="8537501" y="23729898"/>
          <a:ext cx="6368785" cy="4685499"/>
        </a:xfrm>
        <a:prstGeom prst="rect">
          <a:avLst/>
        </a:prstGeom>
      </xdr:spPr>
    </xdr:pic>
    <xdr:clientData/>
  </xdr:twoCellAnchor>
  <xdr:twoCellAnchor>
    <xdr:from>
      <xdr:col>1</xdr:col>
      <xdr:colOff>320362</xdr:colOff>
      <xdr:row>67</xdr:row>
      <xdr:rowOff>109748</xdr:rowOff>
    </xdr:from>
    <xdr:to>
      <xdr:col>6</xdr:col>
      <xdr:colOff>788086</xdr:colOff>
      <xdr:row>73</xdr:row>
      <xdr:rowOff>152401</xdr:rowOff>
    </xdr:to>
    <xdr:sp macro="" textlink="">
      <xdr:nvSpPr>
        <xdr:cNvPr id="18" name="テキスト ボックス 17">
          <a:hlinkClick xmlns:r="http://schemas.openxmlformats.org/officeDocument/2006/relationships" r:id="rId3"/>
          <a:extLst>
            <a:ext uri="{FF2B5EF4-FFF2-40B4-BE49-F238E27FC236}">
              <a16:creationId xmlns:a16="http://schemas.microsoft.com/office/drawing/2014/main" id="{EF9C85F0-2925-70CC-21A6-D1DE95A529E4}"/>
            </a:ext>
          </a:extLst>
        </xdr:cNvPr>
        <xdr:cNvSpPr txBox="1"/>
      </xdr:nvSpPr>
      <xdr:spPr>
        <a:xfrm>
          <a:off x="668705" y="24613491"/>
          <a:ext cx="7303952" cy="1218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latin typeface="Meiryo UI" panose="020B0604030504040204" pitchFamily="50" charset="-128"/>
              <a:ea typeface="Meiryo UI" panose="020B0604030504040204" pitchFamily="50" charset="-128"/>
            </a:rPr>
            <a:t>注意事項</a:t>
          </a:r>
          <a:endParaRPr kumimoji="1" lang="en-US" altLang="ja-JP" sz="1200" kern="1200">
            <a:latin typeface="Meiryo UI" panose="020B0604030504040204" pitchFamily="50" charset="-128"/>
            <a:ea typeface="Meiryo UI" panose="020B0604030504040204" pitchFamily="50" charset="-128"/>
          </a:endParaRPr>
        </a:p>
        <a:p>
          <a:r>
            <a:rPr kumimoji="1" lang="ja-JP" altLang="en-US" sz="1200" b="0" i="0" kern="1200">
              <a:solidFill>
                <a:schemeClr val="dk1"/>
              </a:solidFill>
              <a:effectLst/>
              <a:latin typeface="Meiryo UI" panose="020B0604030504040204" pitchFamily="50" charset="-128"/>
              <a:ea typeface="Meiryo UI" panose="020B0604030504040204" pitchFamily="50" charset="-128"/>
              <a:cs typeface="+mn-cs"/>
            </a:rPr>
            <a:t>・</a:t>
          </a:r>
          <a:r>
            <a:rPr lang="ja-JP" altLang="en-US" sz="1200" b="0" i="0">
              <a:solidFill>
                <a:schemeClr val="dk1"/>
              </a:solidFill>
              <a:effectLst/>
              <a:latin typeface="Meiryo UI" panose="020B0604030504040204" pitchFamily="50" charset="-128"/>
              <a:ea typeface="Meiryo UI" panose="020B0604030504040204" pitchFamily="50" charset="-128"/>
              <a:cs typeface="+mn-cs"/>
            </a:rPr>
            <a:t>ご検討に際しては、必ず「</a:t>
          </a:r>
          <a:r>
            <a:rPr lang="ja-JP" altLang="en-US" sz="1200" b="0" i="0" u="sng">
              <a:solidFill>
                <a:srgbClr val="0070C0"/>
              </a:solidFill>
              <a:effectLst/>
              <a:latin typeface="Meiryo UI" panose="020B0604030504040204" pitchFamily="50" charset="-128"/>
              <a:ea typeface="Meiryo UI" panose="020B0604030504040204" pitchFamily="50" charset="-128"/>
              <a:cs typeface="+mn-cs"/>
            </a:rPr>
            <a:t>制度説明書</a:t>
          </a:r>
          <a:r>
            <a:rPr lang="ja-JP" altLang="en-US" sz="1200" b="0" i="0">
              <a:solidFill>
                <a:schemeClr val="dk1"/>
              </a:solidFill>
              <a:effectLst/>
              <a:latin typeface="Meiryo UI" panose="020B0604030504040204" pitchFamily="50" charset="-128"/>
              <a:ea typeface="Meiryo UI" panose="020B0604030504040204" pitchFamily="50" charset="-128"/>
              <a:cs typeface="+mn-cs"/>
            </a:rPr>
            <a:t>」をご確認ください。</a:t>
          </a:r>
          <a:endParaRPr lang="en-US" altLang="ja-JP" sz="1200" b="0" i="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200" b="1" i="0" u="sng" kern="1200">
              <a:solidFill>
                <a:srgbClr val="FF0000"/>
              </a:solidFill>
              <a:effectLst/>
              <a:latin typeface="Meiryo UI" panose="020B0604030504040204" pitchFamily="50" charset="-128"/>
              <a:ea typeface="Meiryo UI" panose="020B0604030504040204" pitchFamily="50" charset="-128"/>
              <a:cs typeface="+mn-cs"/>
            </a:rPr>
            <a:t>・新規加入、保障の増額に際しては、「告知事項」の確認が必要です。</a:t>
          </a:r>
          <a:endParaRPr kumimoji="1" lang="en-US" altLang="ja-JP" sz="1200" b="1" i="0" u="sng" kern="1200">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en-US" sz="1200" b="1" i="0" u="sng">
              <a:solidFill>
                <a:srgbClr val="FF0000"/>
              </a:solidFill>
              <a:effectLst/>
              <a:latin typeface="Meiryo UI" panose="020B0604030504040204" pitchFamily="50" charset="-128"/>
              <a:ea typeface="Meiryo UI" panose="020B0604030504040204" pitchFamily="50" charset="-128"/>
              <a:cs typeface="+mn-cs"/>
            </a:rPr>
            <a:t>死亡保障額は</a:t>
          </a:r>
          <a:r>
            <a:rPr lang="en-US" altLang="ja-JP" sz="1200" b="1" i="0" u="sng">
              <a:solidFill>
                <a:srgbClr val="FF0000"/>
              </a:solidFill>
              <a:effectLst/>
              <a:latin typeface="Meiryo UI" panose="020B0604030504040204" pitchFamily="50" charset="-128"/>
              <a:ea typeface="Meiryo UI" panose="020B0604030504040204" pitchFamily="50" charset="-128"/>
              <a:cs typeface="+mn-cs"/>
            </a:rPr>
            <a:t>300</a:t>
          </a:r>
          <a:r>
            <a:rPr lang="ja-JP" altLang="en-US" sz="1200" b="1" i="0" u="sng">
              <a:solidFill>
                <a:srgbClr val="FF0000"/>
              </a:solidFill>
              <a:effectLst/>
              <a:latin typeface="Meiryo UI" panose="020B0604030504040204" pitchFamily="50" charset="-128"/>
              <a:ea typeface="Meiryo UI" panose="020B0604030504040204" pitchFamily="50" charset="-128"/>
              <a:cs typeface="+mn-cs"/>
            </a:rPr>
            <a:t>万円ごとにご選択いただけます。</a:t>
          </a:r>
          <a:r>
            <a:rPr lang="ja-JP" altLang="en-US" sz="1200" b="0" i="0">
              <a:solidFill>
                <a:schemeClr val="dk1"/>
              </a:solidFill>
              <a:effectLst/>
              <a:latin typeface="Meiryo UI" panose="020B0604030504040204" pitchFamily="50" charset="-128"/>
              <a:ea typeface="Meiryo UI" panose="020B0604030504040204" pitchFamily="50" charset="-128"/>
              <a:cs typeface="+mn-cs"/>
            </a:rPr>
            <a:t>試算結果を参考に、必要保障額に近いコースをご選択ください。</a:t>
          </a:r>
        </a:p>
        <a:p>
          <a:endParaRPr kumimoji="1" lang="en-US" altLang="ja-JP" sz="1200" b="0" i="0" kern="12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1</xdr:col>
      <xdr:colOff>175322</xdr:colOff>
      <xdr:row>75</xdr:row>
      <xdr:rowOff>10887</xdr:rowOff>
    </xdr:from>
    <xdr:to>
      <xdr:col>6</xdr:col>
      <xdr:colOff>819992</xdr:colOff>
      <xdr:row>90</xdr:row>
      <xdr:rowOff>21772</xdr:rowOff>
    </xdr:to>
    <xdr:pic>
      <xdr:nvPicPr>
        <xdr:cNvPr id="19" name="図 18">
          <a:extLst>
            <a:ext uri="{FF2B5EF4-FFF2-40B4-BE49-F238E27FC236}">
              <a16:creationId xmlns:a16="http://schemas.microsoft.com/office/drawing/2014/main" id="{E77D0EEA-A955-D535-C756-FA7584785A5F}"/>
            </a:ext>
          </a:extLst>
        </xdr:cNvPr>
        <xdr:cNvPicPr>
          <a:picLocks noChangeAspect="1"/>
        </xdr:cNvPicPr>
      </xdr:nvPicPr>
      <xdr:blipFill>
        <a:blip xmlns:r="http://schemas.openxmlformats.org/officeDocument/2006/relationships" r:embed="rId4"/>
        <a:stretch>
          <a:fillRect/>
        </a:stretch>
      </xdr:blipFill>
      <xdr:spPr>
        <a:xfrm>
          <a:off x="523665" y="26082173"/>
          <a:ext cx="7480898" cy="2950028"/>
        </a:xfrm>
        <a:prstGeom prst="rect">
          <a:avLst/>
        </a:prstGeom>
      </xdr:spPr>
    </xdr:pic>
    <xdr:clientData/>
  </xdr:twoCellAnchor>
  <xdr:twoCellAnchor>
    <xdr:from>
      <xdr:col>9</xdr:col>
      <xdr:colOff>512006</xdr:colOff>
      <xdr:row>59</xdr:row>
      <xdr:rowOff>446476</xdr:rowOff>
    </xdr:from>
    <xdr:to>
      <xdr:col>13</xdr:col>
      <xdr:colOff>1159169</xdr:colOff>
      <xdr:row>64</xdr:row>
      <xdr:rowOff>27215</xdr:rowOff>
    </xdr:to>
    <xdr:sp macro="" textlink="">
      <xdr:nvSpPr>
        <xdr:cNvPr id="26" name="テキスト ボックス 25">
          <a:extLst>
            <a:ext uri="{FF2B5EF4-FFF2-40B4-BE49-F238E27FC236}">
              <a16:creationId xmlns:a16="http://schemas.microsoft.com/office/drawing/2014/main" id="{966F65A7-5697-4BBF-9D5B-24C542622114}"/>
            </a:ext>
          </a:extLst>
        </xdr:cNvPr>
        <xdr:cNvSpPr txBox="1"/>
      </xdr:nvSpPr>
      <xdr:spPr>
        <a:xfrm>
          <a:off x="11615435" y="21646405"/>
          <a:ext cx="6389377" cy="1213596"/>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chorCtr="0"/>
        <a:lstStyle/>
        <a:p>
          <a:pPr algn="l"/>
          <a:r>
            <a:rPr kumimoji="1" lang="ja-JP" altLang="en-US" sz="1600" b="1" kern="1200">
              <a:latin typeface="Meiryo UI" panose="020B0604030504040204" pitchFamily="50" charset="-128"/>
              <a:ea typeface="Meiryo UI" panose="020B0604030504040204" pitchFamily="50" charset="-128"/>
            </a:rPr>
            <a:t>医療保障こんな方はカスタマイズ</a:t>
          </a:r>
          <a:endParaRPr kumimoji="1" lang="en-US" altLang="ja-JP" sz="1600" b="1" kern="1200">
            <a:latin typeface="Meiryo UI" panose="020B0604030504040204" pitchFamily="50" charset="-128"/>
            <a:ea typeface="Meiryo UI" panose="020B0604030504040204" pitchFamily="50" charset="-128"/>
          </a:endParaRPr>
        </a:p>
        <a:p>
          <a:pPr algn="l"/>
          <a:r>
            <a:rPr lang="ja-JP" altLang="en-US" sz="1600" b="0" i="0" u="none" strike="noStrike">
              <a:solidFill>
                <a:schemeClr val="dk1"/>
              </a:solidFill>
              <a:effectLst/>
              <a:latin typeface="Meiryo UI" panose="020B0604030504040204" pitchFamily="50" charset="-128"/>
              <a:ea typeface="Meiryo UI" panose="020B0604030504040204" pitchFamily="50" charset="-128"/>
              <a:cs typeface="+mn-cs"/>
            </a:rPr>
            <a:t>終身医療保険≪スマート・ケア</a:t>
          </a:r>
          <a:r>
            <a:rPr lang="en-US" altLang="ja-JP" sz="1600" b="0" i="0" u="none" strike="noStrike">
              <a:solidFill>
                <a:schemeClr val="dk1"/>
              </a:solidFill>
              <a:effectLst/>
              <a:latin typeface="Meiryo UI" panose="020B0604030504040204" pitchFamily="50" charset="-128"/>
              <a:ea typeface="Meiryo UI" panose="020B0604030504040204" pitchFamily="50" charset="-128"/>
              <a:cs typeface="+mn-cs"/>
            </a:rPr>
            <a:t>2024≫</a:t>
          </a:r>
          <a:r>
            <a:rPr lang="ja-JP" altLang="en-US" sz="1600" b="0" i="0" u="none" strike="noStrike">
              <a:solidFill>
                <a:schemeClr val="dk1"/>
              </a:solidFill>
              <a:effectLst/>
              <a:latin typeface="Meiryo UI" panose="020B0604030504040204" pitchFamily="50" charset="-128"/>
              <a:ea typeface="Meiryo UI" panose="020B0604030504040204" pitchFamily="50" charset="-128"/>
              <a:cs typeface="+mn-cs"/>
            </a:rPr>
            <a:t>に別途加入している　➤　</a:t>
          </a:r>
          <a:r>
            <a:rPr lang="en-US" altLang="ja-JP" sz="1600" b="0" i="0" u="none" strike="noStrike">
              <a:solidFill>
                <a:schemeClr val="dk1"/>
              </a:solidFill>
              <a:effectLst/>
              <a:latin typeface="Meiryo UI" panose="020B0604030504040204" pitchFamily="50" charset="-128"/>
              <a:ea typeface="Meiryo UI" panose="020B0604030504040204" pitchFamily="50" charset="-128"/>
              <a:cs typeface="+mn-cs"/>
            </a:rPr>
            <a:t>S</a:t>
          </a:r>
          <a:r>
            <a:rPr lang="ja-JP" altLang="en-US" sz="1600" b="0" i="0" u="none" strike="noStrike">
              <a:solidFill>
                <a:schemeClr val="dk1"/>
              </a:solidFill>
              <a:effectLst/>
              <a:latin typeface="Meiryo UI" panose="020B0604030504040204" pitchFamily="50" charset="-128"/>
              <a:ea typeface="Meiryo UI" panose="020B0604030504040204" pitchFamily="50" charset="-128"/>
              <a:cs typeface="+mn-cs"/>
            </a:rPr>
            <a:t>コース</a:t>
          </a:r>
          <a:endParaRPr lang="en-US" altLang="ja-JP" sz="16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600" b="0" i="0" u="none" strike="noStrike">
              <a:solidFill>
                <a:schemeClr val="dk1"/>
              </a:solidFill>
              <a:effectLst/>
              <a:latin typeface="Meiryo UI" panose="020B0604030504040204" pitchFamily="50" charset="-128"/>
              <a:ea typeface="Meiryo UI" panose="020B0604030504040204" pitchFamily="50" charset="-128"/>
              <a:cs typeface="+mn-cs"/>
            </a:rPr>
            <a:t>入院した時は個室に入りたい　➤　</a:t>
          </a:r>
          <a:r>
            <a:rPr lang="en-US" altLang="ja-JP" sz="1600" b="0" i="0" u="none" strike="noStrike">
              <a:solidFill>
                <a:schemeClr val="dk1"/>
              </a:solidFill>
              <a:effectLst/>
              <a:latin typeface="Meiryo UI" panose="020B0604030504040204" pitchFamily="50" charset="-128"/>
              <a:ea typeface="Meiryo UI" panose="020B0604030504040204" pitchFamily="50" charset="-128"/>
              <a:cs typeface="+mn-cs"/>
            </a:rPr>
            <a:t>L</a:t>
          </a:r>
          <a:r>
            <a:rPr lang="ja-JP" altLang="en-US" sz="1600" b="0" i="0" u="none" strike="noStrike">
              <a:solidFill>
                <a:schemeClr val="dk1"/>
              </a:solidFill>
              <a:effectLst/>
              <a:latin typeface="Meiryo UI" panose="020B0604030504040204" pitchFamily="50" charset="-128"/>
              <a:ea typeface="Meiryo UI" panose="020B0604030504040204" pitchFamily="50" charset="-128"/>
              <a:cs typeface="+mn-cs"/>
            </a:rPr>
            <a:t>コース</a:t>
          </a:r>
          <a:r>
            <a:rPr lang="ja-JP" altLang="en-US" sz="1600">
              <a:latin typeface="Meiryo UI" panose="020B0604030504040204" pitchFamily="50" charset="-128"/>
              <a:ea typeface="Meiryo UI" panose="020B0604030504040204" pitchFamily="50" charset="-128"/>
            </a:rPr>
            <a:t> </a:t>
          </a:r>
          <a:endParaRPr kumimoji="1" lang="en-US" altLang="ja-JP" sz="1600" kern="1200">
            <a:latin typeface="Meiryo UI" panose="020B0604030504040204" pitchFamily="50" charset="-128"/>
            <a:ea typeface="Meiryo UI" panose="020B0604030504040204" pitchFamily="50" charset="-128"/>
          </a:endParaRPr>
        </a:p>
        <a:p>
          <a:pPr algn="l"/>
          <a:endParaRPr kumimoji="1" lang="ja-JP" altLang="en-US" sz="1600" kern="1200">
            <a:latin typeface="Meiryo UI" panose="020B0604030504040204" pitchFamily="50" charset="-128"/>
            <a:ea typeface="Meiryo UI" panose="020B0604030504040204" pitchFamily="50" charset="-128"/>
          </a:endParaRPr>
        </a:p>
      </xdr:txBody>
    </xdr:sp>
    <xdr:clientData/>
  </xdr:twoCellAnchor>
  <xdr:twoCellAnchor>
    <xdr:from>
      <xdr:col>9</xdr:col>
      <xdr:colOff>501120</xdr:colOff>
      <xdr:row>55</xdr:row>
      <xdr:rowOff>177055</xdr:rowOff>
    </xdr:from>
    <xdr:to>
      <xdr:col>13</xdr:col>
      <xdr:colOff>1148283</xdr:colOff>
      <xdr:row>59</xdr:row>
      <xdr:rowOff>356508</xdr:rowOff>
    </xdr:to>
    <xdr:sp macro="" textlink="">
      <xdr:nvSpPr>
        <xdr:cNvPr id="27" name="テキスト ボックス 26">
          <a:extLst>
            <a:ext uri="{FF2B5EF4-FFF2-40B4-BE49-F238E27FC236}">
              <a16:creationId xmlns:a16="http://schemas.microsoft.com/office/drawing/2014/main" id="{A4C2195A-1DAF-435D-A0BB-E60EEE942B00}"/>
            </a:ext>
          </a:extLst>
        </xdr:cNvPr>
        <xdr:cNvSpPr txBox="1"/>
      </xdr:nvSpPr>
      <xdr:spPr>
        <a:xfrm>
          <a:off x="11604549" y="20342841"/>
          <a:ext cx="6389377" cy="1213596"/>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chorCtr="0"/>
        <a:lstStyle/>
        <a:p>
          <a:pPr algn="l"/>
          <a:r>
            <a:rPr kumimoji="1" lang="ja-JP" altLang="en-US" sz="1600" b="1" kern="1200">
              <a:latin typeface="Meiryo UI" panose="020B0604030504040204" pitchFamily="50" charset="-128"/>
              <a:ea typeface="Meiryo UI" panose="020B0604030504040204" pitchFamily="50" charset="-128"/>
            </a:rPr>
            <a:t>死亡保障こんな方はカスタマイズ</a:t>
          </a:r>
          <a:endParaRPr kumimoji="1" lang="en-US" altLang="ja-JP" sz="1600" b="1" kern="1200">
            <a:latin typeface="Meiryo UI" panose="020B0604030504040204" pitchFamily="50" charset="-128"/>
            <a:ea typeface="Meiryo UI" panose="020B0604030504040204" pitchFamily="50" charset="-128"/>
          </a:endParaRPr>
        </a:p>
        <a:p>
          <a:pPr algn="l"/>
          <a:r>
            <a:rPr lang="ja-JP" altLang="en-US" sz="1600" b="0" i="0" u="none" strike="noStrike">
              <a:solidFill>
                <a:schemeClr val="dk1"/>
              </a:solidFill>
              <a:effectLst/>
              <a:latin typeface="Meiryo UI" panose="020B0604030504040204" pitchFamily="50" charset="-128"/>
              <a:ea typeface="Meiryo UI" panose="020B0604030504040204" pitchFamily="50" charset="-128"/>
              <a:cs typeface="+mn-cs"/>
            </a:rPr>
            <a:t>他の保険で死亡保障を準備していて、加入し続けるつもり</a:t>
          </a:r>
          <a:endParaRPr lang="en-US" altLang="ja-JP" sz="16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kumimoji="1" lang="ja-JP" altLang="en-US" sz="1600" b="0" i="0" u="none" strike="noStrike" kern="1200">
              <a:solidFill>
                <a:schemeClr val="dk1"/>
              </a:solidFill>
              <a:effectLst/>
              <a:latin typeface="Meiryo UI" panose="020B0604030504040204" pitchFamily="50" charset="-128"/>
              <a:ea typeface="Meiryo UI" panose="020B0604030504040204" pitchFamily="50" charset="-128"/>
              <a:cs typeface="+mn-cs"/>
            </a:rPr>
            <a:t>　➤　試算結果から、既加入の死亡保障額を減額</a:t>
          </a:r>
          <a:endParaRPr lang="en-US" altLang="ja-JP" sz="160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1</xdr:col>
      <xdr:colOff>176892</xdr:colOff>
      <xdr:row>41</xdr:row>
      <xdr:rowOff>0</xdr:rowOff>
    </xdr:from>
    <xdr:to>
      <xdr:col>4</xdr:col>
      <xdr:colOff>981784</xdr:colOff>
      <xdr:row>52</xdr:row>
      <xdr:rowOff>83432</xdr:rowOff>
    </xdr:to>
    <xdr:pic>
      <xdr:nvPicPr>
        <xdr:cNvPr id="28" name="図 27">
          <a:extLst>
            <a:ext uri="{FF2B5EF4-FFF2-40B4-BE49-F238E27FC236}">
              <a16:creationId xmlns:a16="http://schemas.microsoft.com/office/drawing/2014/main" id="{EB288DEB-66AD-CF3C-E5A8-85E7D16578C5}"/>
            </a:ext>
          </a:extLst>
        </xdr:cNvPr>
        <xdr:cNvPicPr>
          <a:picLocks noChangeAspect="1"/>
        </xdr:cNvPicPr>
      </xdr:nvPicPr>
      <xdr:blipFill>
        <a:blip xmlns:r="http://schemas.openxmlformats.org/officeDocument/2006/relationships" r:embed="rId5"/>
        <a:stretch>
          <a:fillRect/>
        </a:stretch>
      </xdr:blipFill>
      <xdr:spPr>
        <a:xfrm>
          <a:off x="517071" y="18805071"/>
          <a:ext cx="5077534" cy="3077004"/>
        </a:xfrm>
        <a:prstGeom prst="rect">
          <a:avLst/>
        </a:prstGeom>
      </xdr:spPr>
    </xdr:pic>
    <xdr:clientData/>
  </xdr:twoCellAnchor>
  <xdr:twoCellAnchor>
    <xdr:from>
      <xdr:col>3</xdr:col>
      <xdr:colOff>503465</xdr:colOff>
      <xdr:row>41</xdr:row>
      <xdr:rowOff>95250</xdr:rowOff>
    </xdr:from>
    <xdr:to>
      <xdr:col>4</xdr:col>
      <xdr:colOff>13608</xdr:colOff>
      <xdr:row>52</xdr:row>
      <xdr:rowOff>95250</xdr:rowOff>
    </xdr:to>
    <xdr:sp macro="" textlink="">
      <xdr:nvSpPr>
        <xdr:cNvPr id="29" name="正方形/長方形 28">
          <a:extLst>
            <a:ext uri="{FF2B5EF4-FFF2-40B4-BE49-F238E27FC236}">
              <a16:creationId xmlns:a16="http://schemas.microsoft.com/office/drawing/2014/main" id="{0B9E05FD-3B9B-2EBD-EEF8-5AC97190EFA0}"/>
            </a:ext>
          </a:extLst>
        </xdr:cNvPr>
        <xdr:cNvSpPr/>
      </xdr:nvSpPr>
      <xdr:spPr>
        <a:xfrm>
          <a:off x="3687536" y="18900321"/>
          <a:ext cx="938893" cy="2993572"/>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121994</xdr:colOff>
      <xdr:row>6</xdr:row>
      <xdr:rowOff>9851</xdr:rowOff>
    </xdr:from>
    <xdr:to>
      <xdr:col>8</xdr:col>
      <xdr:colOff>553424</xdr:colOff>
      <xdr:row>12</xdr:row>
      <xdr:rowOff>76070</xdr:rowOff>
    </xdr:to>
    <xdr:pic>
      <xdr:nvPicPr>
        <xdr:cNvPr id="14" name="図 13">
          <a:extLst>
            <a:ext uri="{FF2B5EF4-FFF2-40B4-BE49-F238E27FC236}">
              <a16:creationId xmlns:a16="http://schemas.microsoft.com/office/drawing/2014/main" id="{32C1FB33-E4A5-419E-8B22-7D6559D2394E}"/>
            </a:ext>
          </a:extLst>
        </xdr:cNvPr>
        <xdr:cNvPicPr>
          <a:picLocks noChangeAspect="1"/>
        </xdr:cNvPicPr>
      </xdr:nvPicPr>
      <xdr:blipFill rotWithShape="1">
        <a:blip xmlns:r="http://schemas.openxmlformats.org/officeDocument/2006/relationships" r:embed="rId1"/>
        <a:srcRect l="74660" t="61111" r="2556" b="-222"/>
        <a:stretch/>
      </xdr:blipFill>
      <xdr:spPr>
        <a:xfrm>
          <a:off x="7329618" y="1453169"/>
          <a:ext cx="1301007" cy="12854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ecs.panasonic.co.jp/cont/s/welfare/issei-s/flow/index.html" TargetMode="External"/><Relationship Id="rId1" Type="http://schemas.openxmlformats.org/officeDocument/2006/relationships/hyperlink" Target="https://iweb.is.jp.panasonic.com/pecs/cont/s/welfare/issei-s/flow/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pecs.panasonic.co.jp/cont/s/welfare/issei-s/index.html" TargetMode="External"/><Relationship Id="rId7" Type="http://schemas.openxmlformats.org/officeDocument/2006/relationships/drawing" Target="../drawings/drawing2.xml"/><Relationship Id="rId2" Type="http://schemas.openxmlformats.org/officeDocument/2006/relationships/hyperlink" Target="https://iweb.is.jp.panasonic.com/pecs/cont/s/welfare/issei-s/index.html" TargetMode="External"/><Relationship Id="rId1" Type="http://schemas.openxmlformats.org/officeDocument/2006/relationships/hyperlink" Target="https://iweb.is.jp.panasonic.com/pecs/cont/s/welfare/issei-s/about/bosyu/taisho.html" TargetMode="External"/><Relationship Id="rId6" Type="http://schemas.openxmlformats.org/officeDocument/2006/relationships/printerSettings" Target="../printerSettings/printerSettings2.bin"/><Relationship Id="rId5" Type="http://schemas.openxmlformats.org/officeDocument/2006/relationships/hyperlink" Target="https://pecs.panasonic.co.jp/cont/s/npecs/nlife/cafe/topics/kikan/index.html" TargetMode="External"/><Relationship Id="rId4" Type="http://schemas.openxmlformats.org/officeDocument/2006/relationships/hyperlink" Target="https://pecs.panasonic.co.jp/cont/s/welfare/issei-s/about/bosyu/taisho.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kamakura-net.co.jp/newstopics/10760/" TargetMode="External"/><Relationship Id="rId2" Type="http://schemas.openxmlformats.org/officeDocument/2006/relationships/hyperlink" Target="https://www.nenkin.go.jp/service/jukyu/seido/izokunenkin/jukyu-yoken/20150424.html" TargetMode="External"/><Relationship Id="rId1" Type="http://schemas.openxmlformats.org/officeDocument/2006/relationships/hyperlink" Target="https://www.nenkin.go.jp/oshirase/taisetu/2024/202404/0401.html" TargetMode="External"/><Relationship Id="rId5" Type="http://schemas.openxmlformats.org/officeDocument/2006/relationships/hyperlink" Target="https://www.mext.go.jp/a_menu/koutou/shinkou/07021403/1412031_00005.htm" TargetMode="External"/><Relationship Id="rId4" Type="http://schemas.openxmlformats.org/officeDocument/2006/relationships/hyperlink" Target="https://www.mext.go.jp/b_menu/toukei/chousa03/gakushuuhi/kekka/k_detail/mext_000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1E429-B2C6-40E3-A271-03FC63A1A446}">
  <sheetPr>
    <tabColor theme="5"/>
  </sheetPr>
  <dimension ref="B1:O106"/>
  <sheetViews>
    <sheetView showGridLines="0" tabSelected="1" zoomScale="85" zoomScaleNormal="85" workbookViewId="0">
      <selection activeCell="D29" sqref="D29"/>
    </sheetView>
  </sheetViews>
  <sheetFormatPr defaultColWidth="8.75" defaultRowHeight="15.75" x14ac:dyDescent="0.4"/>
  <cols>
    <col min="1" max="1" width="4.5" style="2" customWidth="1"/>
    <col min="2" max="2" width="20" style="2" customWidth="1"/>
    <col min="3" max="3" width="17.25" style="2" customWidth="1"/>
    <col min="4" max="4" width="18.75" style="2" customWidth="1"/>
    <col min="5" max="5" width="18.25" style="2" customWidth="1"/>
    <col min="6" max="6" width="15.75" style="2" customWidth="1"/>
    <col min="7" max="8" width="17.125" style="2" customWidth="1"/>
    <col min="9" max="9" width="17" style="2" customWidth="1"/>
    <col min="10" max="10" width="17.75" style="2" customWidth="1"/>
    <col min="11" max="11" width="15.5" style="2" customWidth="1"/>
    <col min="12" max="12" width="21.125" style="2" customWidth="1"/>
    <col min="13" max="13" width="21" style="2" customWidth="1"/>
    <col min="14" max="14" width="16.375" style="2" customWidth="1"/>
    <col min="15" max="16384" width="8.75" style="2"/>
  </cols>
  <sheetData>
    <row r="1" spans="2:14" x14ac:dyDescent="0.4">
      <c r="B1" s="2" t="s">
        <v>273</v>
      </c>
    </row>
    <row r="2" spans="2:14" ht="33" x14ac:dyDescent="0.4">
      <c r="B2" s="200" t="s">
        <v>137</v>
      </c>
      <c r="C2" s="200"/>
      <c r="D2" s="200"/>
      <c r="E2" s="200"/>
      <c r="F2" s="200"/>
      <c r="G2" s="200"/>
      <c r="H2" s="200"/>
      <c r="I2" s="200"/>
      <c r="J2" s="200"/>
      <c r="K2" s="200"/>
      <c r="L2" s="200"/>
      <c r="M2" s="200"/>
      <c r="N2" s="200"/>
    </row>
    <row r="5" spans="2:14" ht="28.5" x14ac:dyDescent="0.4">
      <c r="B5" s="194" t="s">
        <v>214</v>
      </c>
      <c r="C5" s="194"/>
      <c r="D5" s="194"/>
      <c r="E5" s="194"/>
      <c r="F5" s="194"/>
      <c r="G5" s="194"/>
      <c r="H5" s="194"/>
      <c r="I5" s="194"/>
      <c r="J5" s="194"/>
      <c r="K5" s="194"/>
      <c r="L5" s="194"/>
      <c r="M5" s="125"/>
      <c r="N5" s="125"/>
    </row>
    <row r="6" spans="2:14" ht="19.5" x14ac:dyDescent="0.4">
      <c r="B6" s="3"/>
    </row>
    <row r="7" spans="2:14" ht="21" x14ac:dyDescent="0.4">
      <c r="B7" s="90" t="s">
        <v>150</v>
      </c>
    </row>
    <row r="8" spans="2:14" ht="21" x14ac:dyDescent="0.4">
      <c r="B8" s="91" t="s">
        <v>151</v>
      </c>
    </row>
    <row r="9" spans="2:14" ht="21" x14ac:dyDescent="0.4">
      <c r="B9" s="91" t="s">
        <v>152</v>
      </c>
    </row>
    <row r="10" spans="2:14" ht="21" x14ac:dyDescent="0.4">
      <c r="B10" s="91" t="s">
        <v>153</v>
      </c>
    </row>
    <row r="11" spans="2:14" ht="29.25" customHeight="1" x14ac:dyDescent="0.4">
      <c r="B11" s="144" t="s">
        <v>156</v>
      </c>
    </row>
    <row r="12" spans="2:14" ht="24" x14ac:dyDescent="0.4">
      <c r="B12" s="126" t="s">
        <v>154</v>
      </c>
      <c r="C12" s="125"/>
      <c r="D12" s="125"/>
      <c r="E12" s="125"/>
      <c r="F12" s="125"/>
      <c r="G12" s="125"/>
      <c r="H12" s="125"/>
      <c r="I12" s="125"/>
      <c r="J12" s="125"/>
      <c r="K12" s="125"/>
      <c r="L12" s="125"/>
      <c r="M12" s="125"/>
      <c r="N12" s="125"/>
    </row>
    <row r="13" spans="2:14" ht="21" x14ac:dyDescent="0.4">
      <c r="B13" s="31"/>
    </row>
    <row r="14" spans="2:14" ht="21" x14ac:dyDescent="0.4">
      <c r="B14" s="31" t="s">
        <v>207</v>
      </c>
    </row>
    <row r="15" spans="2:14" ht="25.5" x14ac:dyDescent="0.4">
      <c r="B15" s="121" t="s">
        <v>217</v>
      </c>
      <c r="G15" s="122"/>
    </row>
    <row r="16" spans="2:14" ht="21" x14ac:dyDescent="0.4">
      <c r="B16" s="31" t="s">
        <v>218</v>
      </c>
    </row>
    <row r="17" spans="2:15" ht="21" x14ac:dyDescent="0.4">
      <c r="B17" s="31" t="s">
        <v>220</v>
      </c>
    </row>
    <row r="18" spans="2:15" ht="21" x14ac:dyDescent="0.4">
      <c r="B18" s="31" t="s">
        <v>222</v>
      </c>
    </row>
    <row r="19" spans="2:15" ht="21" x14ac:dyDescent="0.4">
      <c r="B19" s="31" t="s">
        <v>221</v>
      </c>
    </row>
    <row r="20" spans="2:15" ht="21" x14ac:dyDescent="0.4">
      <c r="B20" s="31"/>
    </row>
    <row r="21" spans="2:15" ht="21" x14ac:dyDescent="0.4">
      <c r="B21" s="121" t="s">
        <v>255</v>
      </c>
    </row>
    <row r="22" spans="2:15" ht="21" x14ac:dyDescent="0.4">
      <c r="B22" s="31" t="s">
        <v>256</v>
      </c>
    </row>
    <row r="23" spans="2:15" ht="21" x14ac:dyDescent="0.4">
      <c r="B23" s="31" t="s">
        <v>264</v>
      </c>
    </row>
    <row r="24" spans="2:15" ht="21" x14ac:dyDescent="0.4">
      <c r="B24" s="31" t="s">
        <v>258</v>
      </c>
    </row>
    <row r="25" spans="2:15" ht="16.5" x14ac:dyDescent="0.4">
      <c r="B25" s="32"/>
    </row>
    <row r="26" spans="2:15" ht="24" x14ac:dyDescent="0.4">
      <c r="B26" s="3"/>
      <c r="D26" s="93" t="s">
        <v>235</v>
      </c>
      <c r="E26" s="4"/>
      <c r="F26" s="4"/>
      <c r="G26" s="4"/>
      <c r="H26" s="4"/>
      <c r="I26" s="4"/>
    </row>
    <row r="27" spans="2:15" ht="42" customHeight="1" x14ac:dyDescent="0.3">
      <c r="B27" s="29"/>
      <c r="C27" s="175" t="s">
        <v>140</v>
      </c>
      <c r="D27" s="176"/>
      <c r="E27" s="133" t="s">
        <v>210</v>
      </c>
      <c r="F27" s="134" t="s">
        <v>1</v>
      </c>
      <c r="G27" s="135" t="s">
        <v>211</v>
      </c>
      <c r="H27" s="179" t="s">
        <v>216</v>
      </c>
      <c r="I27" s="180"/>
      <c r="J27" s="180"/>
      <c r="K27" s="181"/>
      <c r="L27" s="172" t="s">
        <v>237</v>
      </c>
      <c r="M27" s="172"/>
      <c r="N27" s="172"/>
    </row>
    <row r="28" spans="2:15" ht="57.75" customHeight="1" thickBot="1" x14ac:dyDescent="0.45">
      <c r="B28" s="105" t="s">
        <v>146</v>
      </c>
      <c r="C28" s="177" t="s">
        <v>139</v>
      </c>
      <c r="D28" s="178"/>
      <c r="E28" s="107">
        <v>300</v>
      </c>
      <c r="F28" s="107" t="str" cm="1">
        <f t="array" ref="F28">IFERROR(_xlfn.IFS(D29="独身","",D29="扶養していない",300,D29="扶養している",300,D29="ひとり親（子が23歳未満）",""),"")</f>
        <v/>
      </c>
      <c r="G28" s="107" cm="1">
        <f t="array" ref="G28">IFERROR(_xlfn.IFS(D29="独身",0,D30=0,0,D30&gt;0,300),"")</f>
        <v>0</v>
      </c>
      <c r="H28" s="182" t="s">
        <v>219</v>
      </c>
      <c r="I28" s="182"/>
      <c r="J28" s="182"/>
      <c r="K28" s="182"/>
      <c r="L28" s="195" t="s">
        <v>223</v>
      </c>
      <c r="M28" s="196"/>
      <c r="N28" s="196"/>
    </row>
    <row r="29" spans="2:15" ht="216" customHeight="1" thickTop="1" thickBot="1" x14ac:dyDescent="0.45">
      <c r="B29" s="108" t="s">
        <v>145</v>
      </c>
      <c r="C29" s="143" t="s">
        <v>208</v>
      </c>
      <c r="D29" s="157"/>
      <c r="E29" s="111" t="str" cm="1">
        <f t="array" ref="E29">IFERROR(_xlfn.IFS(D29="独身",0,D29="扶養していない",0,D29="扶養している",1000,D29="ひとり親（子が23歳未満）",1000),"")</f>
        <v/>
      </c>
      <c r="F29" s="107" t="str" cm="1">
        <f t="array" ref="F29">IFERROR(_xlfn.IFS(D29="独身","",D29="扶養していない",0,D29="扶養している",0,D29="ひとり親（子が23歳未満）",""),"")</f>
        <v/>
      </c>
      <c r="G29" s="114"/>
      <c r="H29" s="183" t="s">
        <v>234</v>
      </c>
      <c r="I29" s="182"/>
      <c r="J29" s="182"/>
      <c r="K29" s="182"/>
      <c r="L29" s="197" t="s">
        <v>225</v>
      </c>
      <c r="M29" s="198"/>
      <c r="N29" s="198"/>
    </row>
    <row r="30" spans="2:15" ht="167.25" customHeight="1" thickTop="1" thickBot="1" x14ac:dyDescent="0.45">
      <c r="B30" s="105" t="s">
        <v>209</v>
      </c>
      <c r="C30" s="145" t="s">
        <v>257</v>
      </c>
      <c r="D30" s="157"/>
      <c r="E30" s="111" t="str">
        <f>IFERROR(D30*O30,"")</f>
        <v/>
      </c>
      <c r="F30" s="107" t="str" cm="1">
        <f t="array" ref="F30">IFERROR(_xlfn.IFS(D29="独身","",AND(D29="扶養している",D30&gt;0),500,AND(D29="扶養している",D30=0),0,AND(D29="扶養していない",D30&gt;0),500*D30,AND(D29="扶養していない",D30=0),0,D29="ひとり親（子が23歳未満）",""),"")</f>
        <v/>
      </c>
      <c r="G30" s="109"/>
      <c r="H30" s="184" t="s">
        <v>269</v>
      </c>
      <c r="I30" s="182"/>
      <c r="J30" s="182"/>
      <c r="K30" s="185"/>
      <c r="L30" s="199" t="s">
        <v>224</v>
      </c>
      <c r="M30" s="198"/>
      <c r="N30" s="198"/>
      <c r="O30" s="139" t="str" cm="1">
        <f t="array" ref="O30">IFERROR(_xlfn.IFS(D29="扶養していない",500,D29="扶養している",1000,D29="ひとり親（子が23歳未満）",1000),"")</f>
        <v/>
      </c>
    </row>
    <row r="31" spans="2:15" ht="141.75" customHeight="1" thickTop="1" thickBot="1" x14ac:dyDescent="0.45">
      <c r="B31" s="106" t="s">
        <v>162</v>
      </c>
      <c r="C31" s="146" t="s">
        <v>143</v>
      </c>
      <c r="D31" s="157"/>
      <c r="E31" s="147" t="str" cm="1">
        <f t="array" ref="E31">IFERROR(_xlfn.IFS(D31="","",D29="独身",0,D31="持ち家（ローンあり、団信あり）",0,D31="持ち家（ローンなし）",0,AND(D29="扶養していない",D30=0),0,AND(D29="扶養していない",D30&gt;0),500,D31="賃貸",1000,D31="持ち家（ローンあり、団信なし）",1000),"")</f>
        <v/>
      </c>
      <c r="F31" s="119" t="str" cm="1">
        <f t="array" ref="F31">IFERROR(_xlfn.IFS(D31="","",D29="独身","",D31="持ち家（ローンあり、団信あり）",0,D31="持ち家（ローンなし）",0,AND(D29="扶養していない",D30=0),0,AND(D29="扶養していない",D30&gt;0),500,D31="賃貸",0,D31="持ち家（ローンあり、団信なし）",0),"")</f>
        <v/>
      </c>
      <c r="G31" s="120"/>
      <c r="H31" s="186" t="s">
        <v>236</v>
      </c>
      <c r="I31" s="187"/>
      <c r="J31" s="187"/>
      <c r="K31" s="187"/>
      <c r="L31" s="170" t="s">
        <v>226</v>
      </c>
      <c r="M31" s="171"/>
      <c r="N31" s="171"/>
    </row>
    <row r="32" spans="2:15" ht="58.5" customHeight="1" thickTop="1" x14ac:dyDescent="0.4">
      <c r="B32" s="117"/>
      <c r="C32" s="116"/>
      <c r="D32" s="112" t="s">
        <v>227</v>
      </c>
      <c r="E32" s="158">
        <v>0</v>
      </c>
      <c r="F32" s="158">
        <v>0</v>
      </c>
      <c r="G32" s="110"/>
      <c r="H32" s="188" t="s">
        <v>231</v>
      </c>
      <c r="I32" s="189"/>
      <c r="J32" s="189"/>
      <c r="K32" s="189"/>
      <c r="L32" s="189"/>
      <c r="M32" s="189"/>
      <c r="N32" s="190"/>
    </row>
    <row r="33" spans="2:14" ht="58.5" customHeight="1" thickBot="1" x14ac:dyDescent="0.45">
      <c r="B33" s="104"/>
      <c r="C33" s="118"/>
      <c r="D33" s="113" t="s">
        <v>228</v>
      </c>
      <c r="E33" s="159">
        <v>0</v>
      </c>
      <c r="F33" s="159">
        <v>0</v>
      </c>
      <c r="G33" s="149"/>
      <c r="H33" s="191" t="s">
        <v>232</v>
      </c>
      <c r="I33" s="192"/>
      <c r="J33" s="192"/>
      <c r="K33" s="192"/>
      <c r="L33" s="192"/>
      <c r="M33" s="192"/>
      <c r="N33" s="193"/>
    </row>
    <row r="34" spans="2:14" ht="39" customHeight="1" thickTop="1" thickBot="1" x14ac:dyDescent="0.45">
      <c r="B34" s="30"/>
      <c r="C34" s="115"/>
      <c r="D34" s="148" t="s">
        <v>148</v>
      </c>
      <c r="E34" s="150">
        <f>SUM(E28:E32)-E33</f>
        <v>300</v>
      </c>
      <c r="F34" s="150">
        <f>SUM(F28:F32)-F33</f>
        <v>0</v>
      </c>
      <c r="G34" s="150">
        <f t="shared" ref="G34" si="0">SUM(G28:G31)</f>
        <v>0</v>
      </c>
      <c r="H34" s="173"/>
      <c r="I34" s="174"/>
      <c r="J34" s="174"/>
      <c r="K34" s="174"/>
      <c r="L34" s="24"/>
      <c r="M34" s="24"/>
      <c r="N34" s="115"/>
    </row>
    <row r="35" spans="2:14" ht="21.75" thickTop="1" x14ac:dyDescent="0.4">
      <c r="B35" s="3"/>
      <c r="E35" s="136" t="s">
        <v>0</v>
      </c>
      <c r="F35" s="137" t="s">
        <v>1</v>
      </c>
      <c r="G35" s="137" t="s">
        <v>211</v>
      </c>
      <c r="H35" s="33"/>
      <c r="I35" s="33"/>
    </row>
    <row r="36" spans="2:14" ht="25.5" x14ac:dyDescent="0.4">
      <c r="B36" s="90"/>
      <c r="C36" s="31"/>
      <c r="D36" s="31"/>
      <c r="E36" s="31"/>
      <c r="F36" s="31"/>
      <c r="G36" s="31"/>
      <c r="H36" s="31"/>
      <c r="I36" s="31"/>
      <c r="J36" s="94"/>
      <c r="K36" s="31"/>
    </row>
    <row r="37" spans="2:14" ht="19.5" x14ac:dyDescent="0.4">
      <c r="B37" s="3"/>
      <c r="J37"/>
    </row>
    <row r="38" spans="2:14" ht="24" x14ac:dyDescent="0.4">
      <c r="B38" s="126" t="s">
        <v>159</v>
      </c>
      <c r="C38" s="125"/>
      <c r="D38" s="125"/>
      <c r="E38" s="125"/>
      <c r="F38" s="125"/>
      <c r="G38" s="125"/>
      <c r="H38" s="125"/>
      <c r="I38" s="125"/>
      <c r="J38" s="125"/>
      <c r="K38" s="125"/>
      <c r="L38" s="125"/>
      <c r="M38" s="125"/>
      <c r="N38" s="125"/>
    </row>
    <row r="39" spans="2:14" ht="21" x14ac:dyDescent="0.4">
      <c r="B39" s="90"/>
      <c r="C39" s="31"/>
      <c r="D39" s="31"/>
      <c r="E39" s="31"/>
      <c r="F39" s="31"/>
      <c r="J39"/>
    </row>
    <row r="40" spans="2:14" ht="21" x14ac:dyDescent="0.4">
      <c r="B40" s="90" t="s">
        <v>158</v>
      </c>
      <c r="C40" s="31"/>
      <c r="D40" s="31"/>
      <c r="E40" s="31" t="s">
        <v>261</v>
      </c>
      <c r="F40" s="31"/>
      <c r="J40"/>
    </row>
    <row r="41" spans="2:14" ht="21" x14ac:dyDescent="0.4">
      <c r="B41" s="90"/>
      <c r="C41" s="31"/>
      <c r="D41" s="31"/>
      <c r="E41" s="31"/>
      <c r="F41" s="31"/>
      <c r="J41"/>
    </row>
    <row r="42" spans="2:14" ht="21" x14ac:dyDescent="0.4">
      <c r="B42" s="90"/>
      <c r="C42" s="31"/>
      <c r="D42" s="31"/>
      <c r="E42" s="31"/>
      <c r="F42" s="31"/>
      <c r="J42"/>
    </row>
    <row r="43" spans="2:14" ht="21" x14ac:dyDescent="0.4">
      <c r="B43" s="90"/>
      <c r="C43" s="31"/>
      <c r="D43" s="31"/>
      <c r="E43" s="31"/>
      <c r="F43" s="31"/>
      <c r="J43"/>
    </row>
    <row r="44" spans="2:14" ht="21" x14ac:dyDescent="0.4">
      <c r="B44" s="90"/>
      <c r="C44" s="31"/>
      <c r="D44" s="31"/>
      <c r="E44" s="31"/>
      <c r="F44" s="90" t="s">
        <v>262</v>
      </c>
      <c r="J44"/>
    </row>
    <row r="45" spans="2:14" ht="21" x14ac:dyDescent="0.4">
      <c r="B45" s="90"/>
      <c r="C45" s="31"/>
      <c r="D45" s="31"/>
      <c r="E45" s="31"/>
      <c r="F45" s="90" t="s">
        <v>263</v>
      </c>
      <c r="J45"/>
    </row>
    <row r="46" spans="2:14" ht="21" x14ac:dyDescent="0.4">
      <c r="B46" s="90"/>
      <c r="C46" s="31"/>
      <c r="D46" s="31"/>
      <c r="E46" s="31"/>
      <c r="F46" s="31"/>
      <c r="J46"/>
    </row>
    <row r="47" spans="2:14" ht="21" x14ac:dyDescent="0.4">
      <c r="B47" s="90"/>
      <c r="C47" s="31"/>
      <c r="D47" s="31"/>
      <c r="E47" s="31"/>
      <c r="F47" s="31"/>
      <c r="J47"/>
    </row>
    <row r="48" spans="2:14" ht="21" x14ac:dyDescent="0.4">
      <c r="B48" s="90"/>
      <c r="C48" s="31"/>
      <c r="D48" s="31"/>
      <c r="E48" s="31"/>
      <c r="F48" s="31"/>
      <c r="J48"/>
    </row>
    <row r="49" spans="2:14" ht="21" x14ac:dyDescent="0.4">
      <c r="B49" s="90"/>
      <c r="C49" s="31"/>
      <c r="D49" s="31"/>
      <c r="E49" s="31"/>
      <c r="F49" s="31"/>
      <c r="J49"/>
    </row>
    <row r="50" spans="2:14" ht="21" x14ac:dyDescent="0.4">
      <c r="B50" s="90"/>
      <c r="C50" s="31"/>
      <c r="D50" s="31"/>
      <c r="E50" s="31"/>
      <c r="F50" s="31"/>
      <c r="J50"/>
    </row>
    <row r="51" spans="2:14" ht="21" x14ac:dyDescent="0.4">
      <c r="B51" s="90"/>
      <c r="C51" s="31"/>
      <c r="D51" s="31"/>
      <c r="E51" s="31"/>
      <c r="F51" s="31"/>
      <c r="J51"/>
    </row>
    <row r="52" spans="2:14" ht="21" x14ac:dyDescent="0.4">
      <c r="B52" s="90"/>
      <c r="C52" s="31"/>
      <c r="D52" s="31"/>
      <c r="E52" s="31"/>
      <c r="F52" s="31"/>
      <c r="J52"/>
    </row>
    <row r="53" spans="2:14" ht="21" x14ac:dyDescent="0.4">
      <c r="B53" s="31"/>
      <c r="C53" s="31"/>
      <c r="D53" s="31"/>
      <c r="E53" s="31"/>
      <c r="F53" s="31"/>
      <c r="J53"/>
    </row>
    <row r="54" spans="2:14" ht="19.5" x14ac:dyDescent="0.4">
      <c r="B54" s="3"/>
    </row>
    <row r="55" spans="2:14" ht="24" x14ac:dyDescent="0.4">
      <c r="B55" s="126" t="s">
        <v>155</v>
      </c>
      <c r="C55" s="125"/>
      <c r="D55" s="125"/>
      <c r="E55" s="125"/>
      <c r="F55" s="125"/>
      <c r="G55" s="125"/>
      <c r="H55" s="125"/>
      <c r="I55" s="125"/>
      <c r="J55" s="125"/>
      <c r="K55" s="125"/>
      <c r="L55" s="125"/>
      <c r="M55" s="125"/>
      <c r="N55" s="125"/>
    </row>
    <row r="56" spans="2:14" ht="24" x14ac:dyDescent="0.4">
      <c r="B56" s="92"/>
    </row>
    <row r="57" spans="2:14" ht="19.5" x14ac:dyDescent="0.4">
      <c r="B57" s="3"/>
    </row>
    <row r="58" spans="2:14" ht="19.5" x14ac:dyDescent="0.4">
      <c r="B58" s="3"/>
      <c r="H58" s="37"/>
      <c r="I58" s="37"/>
      <c r="J58" s="38"/>
    </row>
    <row r="59" spans="2:14" ht="19.5" x14ac:dyDescent="0.4">
      <c r="J59" s="37"/>
      <c r="K59" s="38"/>
      <c r="L59" s="38"/>
    </row>
    <row r="60" spans="2:14" ht="42.75" thickBot="1" x14ac:dyDescent="0.3">
      <c r="B60" s="31"/>
      <c r="C60" s="124" t="s">
        <v>213</v>
      </c>
      <c r="D60" s="96" t="s">
        <v>160</v>
      </c>
      <c r="E60" s="96" t="s">
        <v>161</v>
      </c>
      <c r="F60" s="95" t="s">
        <v>104</v>
      </c>
      <c r="G60" s="95" t="s">
        <v>8</v>
      </c>
      <c r="H60" s="95" t="s">
        <v>103</v>
      </c>
      <c r="I60" s="34" t="s">
        <v>6</v>
      </c>
      <c r="K60" s="35"/>
    </row>
    <row r="61" spans="2:14" ht="21.75" thickTop="1" x14ac:dyDescent="0.4">
      <c r="B61" s="138" t="s">
        <v>0</v>
      </c>
      <c r="C61" s="151">
        <f>E34</f>
        <v>300</v>
      </c>
      <c r="D61" s="160"/>
      <c r="E61" s="161" t="s">
        <v>138</v>
      </c>
      <c r="F61" s="98" t="str">
        <f>IFERROR(D61&amp;E61,"")</f>
        <v>M</v>
      </c>
      <c r="G61" s="99" t="str">
        <f>IFERROR(VLOOKUP(F61,Sheet2!A23:D74,3,FALSE),"")</f>
        <v/>
      </c>
      <c r="H61" s="100" t="str">
        <f>IFERROR(VLOOKUP(F61,Sheet2!A23:D74,2,FALSE),"")</f>
        <v/>
      </c>
      <c r="I61" s="101" t="str">
        <f>IFERROR(VLOOKUP(F61,Sheet2!A23:D74,4,FALSE),"")</f>
        <v/>
      </c>
    </row>
    <row r="62" spans="2:14" ht="21" x14ac:dyDescent="0.4">
      <c r="B62" s="138" t="s">
        <v>1</v>
      </c>
      <c r="C62" s="152">
        <f>F34</f>
        <v>0</v>
      </c>
      <c r="D62" s="162"/>
      <c r="E62" s="163" t="s">
        <v>138</v>
      </c>
      <c r="F62" s="98" t="str">
        <f>IFERROR(D62&amp;E62,"")</f>
        <v>M</v>
      </c>
      <c r="G62" s="99" t="str">
        <f>IFERROR(VLOOKUP(F62,Sheet2!A78:D93,3,FALSE),"")</f>
        <v/>
      </c>
      <c r="H62" s="100" t="str">
        <f>IFERROR(VLOOKUP(F62,Sheet2!A78:D93,2,FALSE),"")</f>
        <v/>
      </c>
      <c r="I62" s="101" t="str">
        <f>IFERROR(VLOOKUP(F62,Sheet2!A78:D93,4,FALSE),"")</f>
        <v/>
      </c>
    </row>
    <row r="63" spans="2:14" ht="21" x14ac:dyDescent="0.4">
      <c r="B63" s="138" t="s">
        <v>2</v>
      </c>
      <c r="C63" s="152">
        <f>G34</f>
        <v>0</v>
      </c>
      <c r="D63" s="162"/>
      <c r="E63" s="163" t="s">
        <v>138</v>
      </c>
      <c r="F63" s="98" t="str">
        <f t="shared" ref="F63:F66" si="1">IFERROR(D63&amp;E63,"")</f>
        <v>M</v>
      </c>
      <c r="G63" s="99" t="str">
        <f>IFERROR(VLOOKUP(F63,Sheet2!$A$97:$D$102,3,FALSE),"")</f>
        <v/>
      </c>
      <c r="H63" s="100" t="str">
        <f>IFERROR(VLOOKUP(F63,Sheet2!$A$97:$D$102,2,FALSE),"")</f>
        <v/>
      </c>
      <c r="I63" s="101" t="str">
        <f>IFERROR(VLOOKUP(F63,Sheet2!$A$97:$D$102,4,FALSE),"")</f>
        <v/>
      </c>
    </row>
    <row r="64" spans="2:14" ht="21" x14ac:dyDescent="0.4">
      <c r="B64" s="138" t="s">
        <v>3</v>
      </c>
      <c r="C64" s="152">
        <f>G34</f>
        <v>0</v>
      </c>
      <c r="D64" s="162"/>
      <c r="E64" s="163" t="s">
        <v>138</v>
      </c>
      <c r="F64" s="98" t="str">
        <f t="shared" si="1"/>
        <v>M</v>
      </c>
      <c r="G64" s="99" t="str">
        <f>IFERROR(VLOOKUP(F64,Sheet2!$A$97:$D$102,3,FALSE),"")</f>
        <v/>
      </c>
      <c r="H64" s="100" t="str">
        <f>IFERROR(VLOOKUP(F64,Sheet2!$A$97:$D$102,2,FALSE),"")</f>
        <v/>
      </c>
      <c r="I64" s="101" t="str">
        <f>IFERROR(VLOOKUP(F64,Sheet2!$A$97:$D$102,4,FALSE),"")</f>
        <v/>
      </c>
    </row>
    <row r="65" spans="2:9" ht="21" x14ac:dyDescent="0.4">
      <c r="B65" s="138" t="s">
        <v>4</v>
      </c>
      <c r="C65" s="152">
        <f>G34</f>
        <v>0</v>
      </c>
      <c r="D65" s="162"/>
      <c r="E65" s="163" t="s">
        <v>138</v>
      </c>
      <c r="F65" s="98" t="str">
        <f t="shared" si="1"/>
        <v>M</v>
      </c>
      <c r="G65" s="99" t="str">
        <f>IFERROR(VLOOKUP(F65,Sheet2!$A$97:$D$102,3,FALSE),"")</f>
        <v/>
      </c>
      <c r="H65" s="100" t="str">
        <f>IFERROR(VLOOKUP(F65,Sheet2!$A$97:$D$102,2,FALSE),"")</f>
        <v/>
      </c>
      <c r="I65" s="101" t="str">
        <f>IFERROR(VLOOKUP(F65,Sheet2!$A$97:$D$102,4,FALSE),"")</f>
        <v/>
      </c>
    </row>
    <row r="66" spans="2:9" ht="21.75" thickBot="1" x14ac:dyDescent="0.45">
      <c r="B66" s="138" t="s">
        <v>10</v>
      </c>
      <c r="C66" s="153">
        <f>G34</f>
        <v>0</v>
      </c>
      <c r="D66" s="164"/>
      <c r="E66" s="165" t="s">
        <v>138</v>
      </c>
      <c r="F66" s="98" t="str">
        <f t="shared" si="1"/>
        <v>M</v>
      </c>
      <c r="G66" s="99" t="str">
        <f>IFERROR(VLOOKUP(F66,Sheet2!$A$97:$D$102,3,FALSE),"")</f>
        <v/>
      </c>
      <c r="H66" s="100" t="str">
        <f>IFERROR(VLOOKUP(F66,Sheet2!$A$97:$D$102,2,FALSE),"")</f>
        <v/>
      </c>
      <c r="I66" s="101" t="str">
        <f>IFERROR(VLOOKUP(F66,Sheet2!$A$97:$D$102,4,FALSE),"")</f>
        <v/>
      </c>
    </row>
    <row r="67" spans="2:9" ht="21.75" thickTop="1" x14ac:dyDescent="0.4">
      <c r="B67" s="138"/>
      <c r="C67" s="97"/>
      <c r="D67" s="31"/>
      <c r="E67" s="31"/>
      <c r="F67" s="31"/>
      <c r="G67" s="31"/>
      <c r="H67" s="138" t="s">
        <v>66</v>
      </c>
      <c r="I67" s="102">
        <f>IFERROR(SUM(I61:I66),"")</f>
        <v>0</v>
      </c>
    </row>
    <row r="96" spans="2:14" ht="24" x14ac:dyDescent="0.4">
      <c r="B96" s="126" t="s">
        <v>157</v>
      </c>
      <c r="C96" s="125"/>
      <c r="D96" s="125"/>
      <c r="E96" s="125"/>
      <c r="F96" s="125"/>
      <c r="G96" s="125"/>
      <c r="H96" s="125"/>
      <c r="I96" s="125"/>
      <c r="J96" s="125"/>
      <c r="K96" s="125"/>
      <c r="L96" s="125"/>
      <c r="M96" s="125"/>
      <c r="N96" s="125"/>
    </row>
    <row r="97" spans="2:14" ht="19.5" x14ac:dyDescent="0.4">
      <c r="B97" s="3"/>
    </row>
    <row r="98" spans="2:14" ht="25.5" x14ac:dyDescent="0.4">
      <c r="B98" s="154" t="s">
        <v>265</v>
      </c>
      <c r="C98" s="168" t="s">
        <v>11</v>
      </c>
      <c r="D98" s="168"/>
      <c r="E98" s="168"/>
      <c r="F98" s="168"/>
    </row>
    <row r="99" spans="2:14" ht="15.75" customHeight="1" x14ac:dyDescent="0.4">
      <c r="B99" s="154"/>
      <c r="C99" s="103"/>
    </row>
    <row r="100" spans="2:14" ht="25.5" x14ac:dyDescent="0.4">
      <c r="B100" s="156" t="s">
        <v>274</v>
      </c>
      <c r="C100" s="103"/>
    </row>
    <row r="101" spans="2:14" ht="19.5" x14ac:dyDescent="0.4">
      <c r="B101" s="156" t="s">
        <v>266</v>
      </c>
      <c r="C101" s="169" t="s">
        <v>11</v>
      </c>
      <c r="D101" s="169"/>
      <c r="E101" s="169"/>
      <c r="F101" s="169"/>
    </row>
    <row r="104" spans="2:14" ht="24" x14ac:dyDescent="0.4">
      <c r="B104" s="126" t="s">
        <v>142</v>
      </c>
      <c r="C104" s="125"/>
      <c r="D104" s="125"/>
      <c r="E104" s="125"/>
      <c r="F104" s="125"/>
      <c r="G104" s="125"/>
      <c r="H104" s="125"/>
      <c r="I104" s="125"/>
      <c r="J104" s="125"/>
      <c r="K104" s="125"/>
      <c r="L104" s="125"/>
      <c r="M104" s="125"/>
      <c r="N104" s="125"/>
    </row>
    <row r="105" spans="2:14" ht="19.5" x14ac:dyDescent="0.4">
      <c r="B105" s="3"/>
    </row>
    <row r="106" spans="2:14" ht="21" x14ac:dyDescent="0.4">
      <c r="B106" s="90" t="s">
        <v>7</v>
      </c>
      <c r="C106" s="1"/>
      <c r="D106" s="1"/>
      <c r="E106" s="17"/>
      <c r="F106" s="1"/>
    </row>
  </sheetData>
  <sheetProtection algorithmName="SHA-512" hashValue="JEvmFgok7JaODfbVngounZULJ/bkixtvrGLB67LqT1Qgyl7Cxve6PbShBNd3Kk/FKD/r3813Xa5p4YUz0CygBA==" saltValue="y6U9pUrwCDLFGuT4Eoeu5w==" spinCount="100000" sheet="1" objects="1" scenarios="1" selectLockedCells="1"/>
  <mergeCells count="19">
    <mergeCell ref="B5:L5"/>
    <mergeCell ref="L28:N28"/>
    <mergeCell ref="L29:N29"/>
    <mergeCell ref="L30:N30"/>
    <mergeCell ref="B2:N2"/>
    <mergeCell ref="C98:F98"/>
    <mergeCell ref="C101:F101"/>
    <mergeCell ref="L31:N31"/>
    <mergeCell ref="L27:N27"/>
    <mergeCell ref="H34:K34"/>
    <mergeCell ref="C27:D27"/>
    <mergeCell ref="C28:D28"/>
    <mergeCell ref="H27:K27"/>
    <mergeCell ref="H28:K28"/>
    <mergeCell ref="H29:K29"/>
    <mergeCell ref="H30:K30"/>
    <mergeCell ref="H31:K31"/>
    <mergeCell ref="H32:N32"/>
    <mergeCell ref="H33:N33"/>
  </mergeCells>
  <phoneticPr fontId="1"/>
  <conditionalFormatting sqref="D30:D31">
    <cfRule type="expression" dxfId="4" priority="1">
      <formula>$D$29="独身"</formula>
    </cfRule>
  </conditionalFormatting>
  <conditionalFormatting sqref="D31">
    <cfRule type="expression" dxfId="3" priority="3">
      <formula>AND(D29="扶養していない",D30=0)</formula>
    </cfRule>
  </conditionalFormatting>
  <hyperlinks>
    <hyperlink ref="C98" r:id="rId1" display="https://iweb.is.jp.panasonic.com/pecs/cont/s/welfare/issei-s/flow/index.html" xr:uid="{1FAB47DD-8BCE-4953-A2D4-3DB2F57D8C24}"/>
    <hyperlink ref="C101" r:id="rId2" display="https://pecs.panasonic.co.jp/cont/s/welfare/issei-s/flow/index.html" xr:uid="{8A7D10C6-7AFC-4149-A0FF-35F77E7C546F}"/>
  </hyperlinks>
  <pageMargins left="0.7" right="0.7" top="0.75" bottom="0.75" header="0.3" footer="0.3"/>
  <pageSetup paperSize="9" scale="60" orientation="portrait" r:id="rId3"/>
  <drawing r:id="rId4"/>
  <extLst>
    <ext xmlns:x14="http://schemas.microsoft.com/office/spreadsheetml/2009/9/main" uri="{CCE6A557-97BC-4b89-ADB6-D9C93CAAB3DF}">
      <x14:dataValidations xmlns:xm="http://schemas.microsoft.com/office/excel/2006/main" count="7">
        <x14:dataValidation type="list" allowBlank="1" showInputMessage="1" showErrorMessage="1" xr:uid="{490CC7C7-E976-4162-B173-A2682857DACB}">
          <x14:formula1>
            <xm:f>Sheet2!$H$2:$H$3</xm:f>
          </x14:formula1>
          <xm:sqref>D63:D66</xm:sqref>
        </x14:dataValidation>
        <x14:dataValidation type="list" allowBlank="1" showInputMessage="1" showErrorMessage="1" promptTitle="注意" prompt="本人は5,100万円の死亡保障額が上限となります" xr:uid="{B4084215-1DE7-45EC-9712-0820C06F585D}">
          <x14:formula1>
            <xm:f>Sheet2!$A$2:$A$18</xm:f>
          </x14:formula1>
          <xm:sqref>D61</xm:sqref>
        </x14:dataValidation>
        <x14:dataValidation type="list" allowBlank="1" showInputMessage="1" showErrorMessage="1" promptTitle="注意" prompt="配偶者の加入コースは本人の死亡保障額以上は選択できません_x000a_NG例）本人06、配偶者12" xr:uid="{02812972-0FCE-43BF-BA99-BEB0807AE7EF}">
          <x14:formula1>
            <xm:f>Sheet2!$A$2:$A$6</xm:f>
          </x14:formula1>
          <xm:sqref>D62</xm:sqref>
        </x14:dataValidation>
        <x14:dataValidation type="list" allowBlank="1" showInputMessage="1" showErrorMessage="1" xr:uid="{DCDC2799-AF58-4007-B537-48A95FFA1E45}">
          <x14:formula1>
            <xm:f>Sheet2!$D$2:$D$4</xm:f>
          </x14:formula1>
          <xm:sqref>E61:E66</xm:sqref>
        </x14:dataValidation>
        <x14:dataValidation type="list" allowBlank="1" showInputMessage="1" showErrorMessage="1" promptTitle="注意" prompt="グレーアウトの場合は入力不要" xr:uid="{863D3AF9-5A2A-4AB4-A282-C34907BA1F06}">
          <x14:formula1>
            <xm:f>Sheet2!$A$112:$A$115</xm:f>
          </x14:formula1>
          <xm:sqref>D31</xm:sqref>
        </x14:dataValidation>
        <x14:dataValidation type="list" allowBlank="1" showInputMessage="1" showErrorMessage="1" promptTitle="注意" prompt="グレーアウトの場合は入力不要" xr:uid="{3B81A346-5855-49C4-A861-99546AB2D269}">
          <x14:formula1>
            <xm:f>Sheet2!$A$122:$A$126</xm:f>
          </x14:formula1>
          <xm:sqref>D30</xm:sqref>
        </x14:dataValidation>
        <x14:dataValidation type="list" allowBlank="1" showInputMessage="1" showErrorMessage="1" xr:uid="{2082EB35-7B2A-48EF-8356-0764624953EC}">
          <x14:formula1>
            <xm:f>Sheet2!$A$117:$A$120</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ACA6-E08A-486A-B40F-D4BC3584FD51}">
  <sheetPr>
    <tabColor theme="4" tint="0.39997558519241921"/>
  </sheetPr>
  <dimension ref="B2:L52"/>
  <sheetViews>
    <sheetView zoomScale="85" zoomScaleNormal="85" workbookViewId="0">
      <selection activeCell="C7" sqref="C7:F7"/>
    </sheetView>
  </sheetViews>
  <sheetFormatPr defaultColWidth="8.75" defaultRowHeight="15.75" x14ac:dyDescent="0.4"/>
  <cols>
    <col min="1" max="1" width="4.25" style="2" customWidth="1"/>
    <col min="2" max="2" width="15" style="2" customWidth="1"/>
    <col min="3" max="3" width="19.75" style="2" customWidth="1"/>
    <col min="4" max="4" width="18.75" style="2" customWidth="1"/>
    <col min="5" max="5" width="11.5" style="2" customWidth="1"/>
    <col min="6" max="6" width="15.75" style="2" customWidth="1"/>
    <col min="7" max="7" width="12.25" style="2" customWidth="1"/>
    <col min="8" max="8" width="11.375" style="2" customWidth="1"/>
    <col min="9" max="9" width="9.75" style="2" customWidth="1"/>
    <col min="10" max="10" width="17.75" style="2" customWidth="1"/>
    <col min="11" max="11" width="15.5" style="2" customWidth="1"/>
    <col min="12" max="12" width="17.25" style="2" customWidth="1"/>
    <col min="13" max="13" width="21" style="2" customWidth="1"/>
    <col min="14" max="16384" width="8.75" style="2"/>
  </cols>
  <sheetData>
    <row r="2" spans="2:12" ht="28.5" x14ac:dyDescent="0.4">
      <c r="B2" s="215" t="s">
        <v>206</v>
      </c>
      <c r="C2" s="215"/>
      <c r="D2" s="215"/>
      <c r="E2" s="215"/>
      <c r="F2" s="215"/>
      <c r="G2" s="215"/>
      <c r="H2" s="215"/>
      <c r="I2" s="215"/>
      <c r="J2" s="215"/>
      <c r="K2" s="215"/>
      <c r="L2" s="215"/>
    </row>
    <row r="4" spans="2:12" ht="25.15" customHeight="1" x14ac:dyDescent="0.4">
      <c r="B4" s="127" t="s">
        <v>105</v>
      </c>
      <c r="C4" s="128"/>
      <c r="D4" s="128"/>
      <c r="E4" s="128"/>
      <c r="F4" s="128"/>
      <c r="G4" s="128"/>
      <c r="H4" s="128"/>
      <c r="I4" s="128"/>
      <c r="J4" s="128"/>
      <c r="K4" s="128"/>
      <c r="L4" s="128"/>
    </row>
    <row r="6" spans="2:12" ht="16.5" x14ac:dyDescent="0.4">
      <c r="B6" s="1" t="s">
        <v>75</v>
      </c>
      <c r="C6" s="1"/>
      <c r="H6" s="2" t="s">
        <v>267</v>
      </c>
    </row>
    <row r="7" spans="2:12" ht="18.75" x14ac:dyDescent="0.4">
      <c r="B7" s="155" t="s">
        <v>265</v>
      </c>
      <c r="C7" s="201" t="s">
        <v>74</v>
      </c>
      <c r="D7" s="201"/>
      <c r="E7" s="201"/>
      <c r="F7" s="201"/>
    </row>
    <row r="8" spans="2:12" ht="18.75" x14ac:dyDescent="0.4">
      <c r="B8" s="155" t="s">
        <v>266</v>
      </c>
      <c r="C8" s="201" t="s">
        <v>271</v>
      </c>
      <c r="D8" s="201"/>
      <c r="E8" s="201"/>
      <c r="F8" s="201"/>
    </row>
    <row r="11" spans="2:12" x14ac:dyDescent="0.4">
      <c r="B11" s="1" t="s">
        <v>76</v>
      </c>
      <c r="C11" s="1"/>
    </row>
    <row r="14" spans="2:12" ht="27.6" customHeight="1" x14ac:dyDescent="0.4">
      <c r="C14" s="5"/>
      <c r="D14" s="5"/>
      <c r="E14" s="18"/>
      <c r="F14" s="18"/>
      <c r="G14" s="18"/>
      <c r="H14" s="18"/>
      <c r="I14" s="18"/>
    </row>
    <row r="15" spans="2:12" ht="27.6" customHeight="1" x14ac:dyDescent="0.4">
      <c r="B15" s="127" t="s">
        <v>106</v>
      </c>
      <c r="C15" s="128"/>
      <c r="D15" s="128"/>
      <c r="E15" s="128"/>
      <c r="F15" s="128"/>
      <c r="G15" s="128"/>
      <c r="H15" s="128"/>
      <c r="I15" s="128"/>
      <c r="J15" s="128"/>
      <c r="K15" s="128"/>
      <c r="L15" s="128"/>
    </row>
    <row r="17" spans="2:11" ht="18" x14ac:dyDescent="0.4">
      <c r="B17" s="202" t="s">
        <v>268</v>
      </c>
      <c r="C17" s="202"/>
      <c r="D17" s="202"/>
      <c r="F17" s="203" t="s">
        <v>272</v>
      </c>
      <c r="G17" s="203"/>
      <c r="H17" s="203"/>
      <c r="I17" s="203"/>
    </row>
    <row r="18" spans="2:11" x14ac:dyDescent="0.4">
      <c r="B18" s="23"/>
    </row>
    <row r="19" spans="2:11" x14ac:dyDescent="0.4">
      <c r="B19" s="27" t="s">
        <v>132</v>
      </c>
      <c r="C19" s="28"/>
      <c r="D19" s="28" t="s">
        <v>121</v>
      </c>
      <c r="E19" s="206" t="s">
        <v>127</v>
      </c>
      <c r="F19" s="206"/>
      <c r="G19" s="206"/>
      <c r="H19" s="206"/>
      <c r="I19" s="206"/>
      <c r="J19" s="205"/>
      <c r="K19" s="205"/>
    </row>
    <row r="20" spans="2:11" x14ac:dyDescent="0.4">
      <c r="B20" s="2" t="s">
        <v>125</v>
      </c>
      <c r="D20" s="19" t="s">
        <v>79</v>
      </c>
      <c r="E20" s="207" t="s">
        <v>126</v>
      </c>
      <c r="F20" s="208"/>
      <c r="G20" s="208"/>
      <c r="H20" s="208"/>
      <c r="I20" s="209"/>
      <c r="J20" s="22"/>
      <c r="K20" s="22"/>
    </row>
    <row r="21" spans="2:11" x14ac:dyDescent="0.4">
      <c r="B21" s="2" t="s">
        <v>128</v>
      </c>
      <c r="D21" s="19" t="s">
        <v>78</v>
      </c>
      <c r="E21" s="207" t="s">
        <v>129</v>
      </c>
      <c r="F21" s="208"/>
      <c r="G21" s="208"/>
      <c r="H21" s="208"/>
      <c r="I21" s="209"/>
      <c r="J21" s="22"/>
      <c r="K21" s="22"/>
    </row>
    <row r="22" spans="2:11" x14ac:dyDescent="0.4">
      <c r="B22" s="2" t="s">
        <v>130</v>
      </c>
      <c r="D22" s="19" t="s">
        <v>79</v>
      </c>
      <c r="E22" s="210" t="s">
        <v>131</v>
      </c>
      <c r="F22" s="210"/>
      <c r="G22" s="210"/>
      <c r="H22" s="210"/>
      <c r="I22" s="210"/>
      <c r="J22" s="22"/>
      <c r="K22" s="22"/>
    </row>
    <row r="23" spans="2:11" x14ac:dyDescent="0.4">
      <c r="E23" s="22"/>
      <c r="F23" s="22"/>
      <c r="G23" s="22"/>
      <c r="H23" s="22"/>
      <c r="I23" s="22"/>
      <c r="J23" s="22"/>
      <c r="K23" s="22"/>
    </row>
    <row r="24" spans="2:11" x14ac:dyDescent="0.4">
      <c r="E24" s="22"/>
      <c r="F24" s="22"/>
      <c r="G24" s="22"/>
      <c r="H24" s="22"/>
      <c r="I24" s="22"/>
      <c r="J24" s="22"/>
      <c r="K24" s="22"/>
    </row>
    <row r="25" spans="2:11" x14ac:dyDescent="0.4">
      <c r="E25" s="22"/>
      <c r="F25" s="22"/>
      <c r="G25" s="22"/>
      <c r="H25" s="22"/>
      <c r="I25" s="22"/>
      <c r="J25" s="22"/>
      <c r="K25" s="22"/>
    </row>
    <row r="26" spans="2:11" ht="19.5" x14ac:dyDescent="0.4">
      <c r="B26" s="127" t="s">
        <v>133</v>
      </c>
      <c r="C26" s="129"/>
      <c r="D26" s="129"/>
      <c r="E26" s="130"/>
      <c r="F26" s="130"/>
      <c r="G26" s="130"/>
      <c r="H26" s="130"/>
      <c r="I26" s="130"/>
      <c r="J26" s="22"/>
      <c r="K26" s="22"/>
    </row>
    <row r="27" spans="2:11" x14ac:dyDescent="0.4">
      <c r="E27" s="22"/>
      <c r="F27" s="22"/>
      <c r="G27" s="22"/>
      <c r="H27" s="22"/>
      <c r="I27" s="22"/>
      <c r="J27" s="22"/>
      <c r="K27" s="22"/>
    </row>
    <row r="28" spans="2:11" ht="31.5" x14ac:dyDescent="0.4">
      <c r="B28" s="2" t="s">
        <v>107</v>
      </c>
      <c r="D28" s="7" t="s">
        <v>136</v>
      </c>
      <c r="E28" s="211" t="s">
        <v>127</v>
      </c>
      <c r="F28" s="211"/>
      <c r="G28" s="211"/>
      <c r="H28" s="211"/>
      <c r="I28" s="211"/>
      <c r="J28" s="22"/>
      <c r="K28" s="22"/>
    </row>
    <row r="29" spans="2:11" ht="24" customHeight="1" x14ac:dyDescent="0.4">
      <c r="B29" s="19" t="s">
        <v>77</v>
      </c>
      <c r="C29" s="19"/>
      <c r="D29" s="166"/>
      <c r="E29" s="212"/>
      <c r="F29" s="213"/>
      <c r="G29" s="213"/>
      <c r="H29" s="213"/>
      <c r="I29" s="214"/>
      <c r="J29" s="204"/>
      <c r="K29" s="205"/>
    </row>
    <row r="30" spans="2:11" ht="24" customHeight="1" x14ac:dyDescent="0.4">
      <c r="B30" s="19" t="s">
        <v>108</v>
      </c>
      <c r="C30" s="19"/>
      <c r="D30" s="166"/>
      <c r="E30" s="212"/>
      <c r="F30" s="213"/>
      <c r="G30" s="213"/>
      <c r="H30" s="213"/>
      <c r="I30" s="214"/>
      <c r="J30" s="205"/>
      <c r="K30" s="205"/>
    </row>
    <row r="31" spans="2:11" ht="24" customHeight="1" x14ac:dyDescent="0.4">
      <c r="B31" s="19" t="s">
        <v>109</v>
      </c>
      <c r="C31" s="19"/>
      <c r="D31" s="166"/>
      <c r="E31" s="212"/>
      <c r="F31" s="213"/>
      <c r="G31" s="213"/>
      <c r="H31" s="213"/>
      <c r="I31" s="214"/>
      <c r="J31" s="205"/>
      <c r="K31" s="205"/>
    </row>
    <row r="32" spans="2:11" ht="24" customHeight="1" x14ac:dyDescent="0.4">
      <c r="B32" s="19" t="s">
        <v>128</v>
      </c>
      <c r="C32" s="19"/>
      <c r="D32" s="166"/>
      <c r="E32" s="212"/>
      <c r="F32" s="213"/>
      <c r="G32" s="213"/>
      <c r="H32" s="213"/>
      <c r="I32" s="214"/>
      <c r="J32" s="205"/>
      <c r="K32" s="205"/>
    </row>
    <row r="33" spans="2:11" ht="24" customHeight="1" x14ac:dyDescent="0.4">
      <c r="B33" s="19" t="s">
        <v>110</v>
      </c>
      <c r="C33" s="19"/>
      <c r="D33" s="166"/>
      <c r="E33" s="212"/>
      <c r="F33" s="213"/>
      <c r="G33" s="213"/>
      <c r="H33" s="213"/>
      <c r="I33" s="214"/>
      <c r="J33" s="205"/>
      <c r="K33" s="205"/>
    </row>
    <row r="34" spans="2:11" ht="24" customHeight="1" x14ac:dyDescent="0.4">
      <c r="B34" s="25" t="s">
        <v>122</v>
      </c>
      <c r="C34" s="10"/>
      <c r="D34" s="166"/>
      <c r="E34" s="212"/>
      <c r="F34" s="213"/>
      <c r="G34" s="213"/>
      <c r="H34" s="213"/>
      <c r="I34" s="214"/>
      <c r="J34" s="205"/>
      <c r="K34" s="205"/>
    </row>
    <row r="35" spans="2:11" ht="24" customHeight="1" x14ac:dyDescent="0.4">
      <c r="B35" s="25" t="s">
        <v>111</v>
      </c>
      <c r="C35" s="10"/>
      <c r="D35" s="166"/>
      <c r="E35" s="212"/>
      <c r="F35" s="213"/>
      <c r="G35" s="213"/>
      <c r="H35" s="213"/>
      <c r="I35" s="214"/>
      <c r="J35" s="205"/>
      <c r="K35" s="205"/>
    </row>
    <row r="36" spans="2:11" ht="24" customHeight="1" x14ac:dyDescent="0.4">
      <c r="B36" s="25" t="s">
        <v>270</v>
      </c>
      <c r="C36" s="10"/>
      <c r="D36" s="166"/>
      <c r="E36" s="212"/>
      <c r="F36" s="213"/>
      <c r="G36" s="213"/>
      <c r="H36" s="213"/>
      <c r="I36" s="214"/>
      <c r="J36" s="205"/>
      <c r="K36" s="205"/>
    </row>
    <row r="37" spans="2:11" ht="24" customHeight="1" x14ac:dyDescent="0.4">
      <c r="B37" s="25" t="s">
        <v>112</v>
      </c>
      <c r="C37" s="10"/>
      <c r="D37" s="166"/>
      <c r="E37" s="212"/>
      <c r="F37" s="213"/>
      <c r="G37" s="213"/>
      <c r="H37" s="213"/>
      <c r="I37" s="214"/>
      <c r="J37" s="205"/>
      <c r="K37" s="205"/>
    </row>
    <row r="38" spans="2:11" ht="24" customHeight="1" x14ac:dyDescent="0.4">
      <c r="B38" s="25" t="s">
        <v>113</v>
      </c>
      <c r="C38" s="10"/>
      <c r="D38" s="166"/>
      <c r="E38" s="212"/>
      <c r="F38" s="213"/>
      <c r="G38" s="213"/>
      <c r="H38" s="213"/>
      <c r="I38" s="214"/>
      <c r="J38" s="205"/>
      <c r="K38" s="205"/>
    </row>
    <row r="39" spans="2:11" ht="24" customHeight="1" x14ac:dyDescent="0.4">
      <c r="E39" s="205"/>
      <c r="F39" s="205"/>
      <c r="G39" s="205"/>
      <c r="H39" s="205"/>
      <c r="I39" s="205"/>
      <c r="J39" s="205"/>
      <c r="K39" s="205"/>
    </row>
    <row r="40" spans="2:11" ht="43.5" customHeight="1" x14ac:dyDescent="0.4">
      <c r="B40" s="24" t="s">
        <v>114</v>
      </c>
      <c r="C40" s="24"/>
      <c r="D40" s="7" t="s">
        <v>136</v>
      </c>
      <c r="E40" s="211" t="s">
        <v>127</v>
      </c>
      <c r="F40" s="211"/>
      <c r="G40" s="211"/>
      <c r="H40" s="211"/>
      <c r="I40" s="211"/>
      <c r="J40" s="205"/>
      <c r="K40" s="205"/>
    </row>
    <row r="41" spans="2:11" ht="24" customHeight="1" x14ac:dyDescent="0.4">
      <c r="B41" s="25" t="s">
        <v>130</v>
      </c>
      <c r="C41" s="10"/>
      <c r="D41" s="166"/>
      <c r="E41" s="212"/>
      <c r="F41" s="213"/>
      <c r="G41" s="213"/>
      <c r="H41" s="213"/>
      <c r="I41" s="214"/>
      <c r="J41" s="204"/>
      <c r="K41" s="205"/>
    </row>
    <row r="42" spans="2:11" ht="24" customHeight="1" x14ac:dyDescent="0.4">
      <c r="B42" s="25" t="s">
        <v>115</v>
      </c>
      <c r="C42" s="10"/>
      <c r="D42" s="166"/>
      <c r="E42" s="212"/>
      <c r="F42" s="213"/>
      <c r="G42" s="213"/>
      <c r="H42" s="213"/>
      <c r="I42" s="214"/>
      <c r="J42" s="204"/>
      <c r="K42" s="205"/>
    </row>
    <row r="43" spans="2:11" ht="24" customHeight="1" x14ac:dyDescent="0.4">
      <c r="B43" s="25" t="s">
        <v>116</v>
      </c>
      <c r="C43" s="10"/>
      <c r="D43" s="166"/>
      <c r="E43" s="212"/>
      <c r="F43" s="213"/>
      <c r="G43" s="213"/>
      <c r="H43" s="213"/>
      <c r="I43" s="214"/>
      <c r="J43" s="204"/>
      <c r="K43" s="205"/>
    </row>
    <row r="44" spans="2:11" ht="24" customHeight="1" x14ac:dyDescent="0.4">
      <c r="B44" s="25" t="s">
        <v>117</v>
      </c>
      <c r="C44" s="10"/>
      <c r="D44" s="166"/>
      <c r="E44" s="212"/>
      <c r="F44" s="213"/>
      <c r="G44" s="213"/>
      <c r="H44" s="213"/>
      <c r="I44" s="214"/>
      <c r="J44" s="204"/>
      <c r="K44" s="205"/>
    </row>
    <row r="45" spans="2:11" ht="24" customHeight="1" x14ac:dyDescent="0.4">
      <c r="B45" s="25" t="s">
        <v>118</v>
      </c>
      <c r="C45" s="10"/>
      <c r="D45" s="166"/>
      <c r="E45" s="212"/>
      <c r="F45" s="213"/>
      <c r="G45" s="213"/>
      <c r="H45" s="213"/>
      <c r="I45" s="214"/>
      <c r="J45" s="204"/>
      <c r="K45" s="205"/>
    </row>
    <row r="46" spans="2:11" ht="24" customHeight="1" x14ac:dyDescent="0.4">
      <c r="B46" s="25" t="s">
        <v>119</v>
      </c>
      <c r="C46" s="10"/>
      <c r="D46" s="166"/>
      <c r="E46" s="212"/>
      <c r="F46" s="213"/>
      <c r="G46" s="213"/>
      <c r="H46" s="213"/>
      <c r="I46" s="214"/>
      <c r="J46" s="204"/>
      <c r="K46" s="205"/>
    </row>
    <row r="47" spans="2:11" ht="24" customHeight="1" x14ac:dyDescent="0.4">
      <c r="B47" s="25" t="s">
        <v>120</v>
      </c>
      <c r="C47" s="26"/>
      <c r="D47" s="166"/>
      <c r="E47" s="212"/>
      <c r="F47" s="213"/>
      <c r="G47" s="213"/>
      <c r="H47" s="213"/>
      <c r="I47" s="214"/>
      <c r="J47" s="204"/>
      <c r="K47" s="205"/>
    </row>
    <row r="48" spans="2:11" x14ac:dyDescent="0.4">
      <c r="E48" s="205"/>
      <c r="F48" s="205"/>
      <c r="G48" s="205"/>
      <c r="H48" s="205"/>
      <c r="I48" s="205"/>
      <c r="J48" s="205"/>
      <c r="K48" s="205"/>
    </row>
    <row r="49" spans="2:5" x14ac:dyDescent="0.4">
      <c r="B49" s="2" t="s">
        <v>123</v>
      </c>
    </row>
    <row r="50" spans="2:5" ht="18.75" x14ac:dyDescent="0.4">
      <c r="B50" s="2" t="s">
        <v>124</v>
      </c>
      <c r="D50" s="201" t="s">
        <v>275</v>
      </c>
      <c r="E50" s="201"/>
    </row>
    <row r="51" spans="2:5" x14ac:dyDescent="0.4">
      <c r="B51" s="2" t="s">
        <v>134</v>
      </c>
    </row>
    <row r="52" spans="2:5" x14ac:dyDescent="0.4">
      <c r="B52" s="2" t="s">
        <v>135</v>
      </c>
    </row>
  </sheetData>
  <sheetProtection algorithmName="SHA-512" hashValue="wTkOIfaurkEiWc6D32lJQH3f+OK65zeD778Gbds7K4epnR6SvXkQtvI5CTaEod/oPfmH8GeH6ECE9jT+LWe9wQ==" saltValue="/uicTkeKbGsqx/5xvn/NSA==" spinCount="100000" sheet="1" objects="1" scenarios="1" selectLockedCells="1"/>
  <mergeCells count="52">
    <mergeCell ref="J48:K48"/>
    <mergeCell ref="B2:L2"/>
    <mergeCell ref="E45:I45"/>
    <mergeCell ref="J45:K45"/>
    <mergeCell ref="E46:I46"/>
    <mergeCell ref="J46:K46"/>
    <mergeCell ref="E47:I47"/>
    <mergeCell ref="J47:K47"/>
    <mergeCell ref="E42:I42"/>
    <mergeCell ref="J42:K42"/>
    <mergeCell ref="E43:I43"/>
    <mergeCell ref="J43:K43"/>
    <mergeCell ref="E44:I44"/>
    <mergeCell ref="J44:K44"/>
    <mergeCell ref="E39:I39"/>
    <mergeCell ref="J39:K39"/>
    <mergeCell ref="E40:I40"/>
    <mergeCell ref="J40:K40"/>
    <mergeCell ref="E41:I41"/>
    <mergeCell ref="J41:K41"/>
    <mergeCell ref="J36:K36"/>
    <mergeCell ref="E37:I37"/>
    <mergeCell ref="J37:K37"/>
    <mergeCell ref="E38:I38"/>
    <mergeCell ref="J38:K38"/>
    <mergeCell ref="J33:K33"/>
    <mergeCell ref="E34:I34"/>
    <mergeCell ref="J34:K34"/>
    <mergeCell ref="E35:I35"/>
    <mergeCell ref="J35:K35"/>
    <mergeCell ref="J30:K30"/>
    <mergeCell ref="E31:I31"/>
    <mergeCell ref="J31:K31"/>
    <mergeCell ref="E32:I32"/>
    <mergeCell ref="J32:K32"/>
    <mergeCell ref="J29:K29"/>
    <mergeCell ref="E19:I19"/>
    <mergeCell ref="J19:K19"/>
    <mergeCell ref="E20:I20"/>
    <mergeCell ref="E21:I21"/>
    <mergeCell ref="E22:I22"/>
    <mergeCell ref="E28:I28"/>
    <mergeCell ref="E29:I29"/>
    <mergeCell ref="C7:F7"/>
    <mergeCell ref="C8:F8"/>
    <mergeCell ref="B17:D17"/>
    <mergeCell ref="F17:I17"/>
    <mergeCell ref="D50:E50"/>
    <mergeCell ref="E30:I30"/>
    <mergeCell ref="E33:I33"/>
    <mergeCell ref="E36:I36"/>
    <mergeCell ref="E48:I48"/>
  </mergeCells>
  <phoneticPr fontId="1"/>
  <conditionalFormatting sqref="D20:D27 D29:D39 D41:D47">
    <cfRule type="containsText" dxfId="2" priority="3" operator="containsText" text="何もしない">
      <formula>NOT(ISERROR(SEARCH("何もしない",D20)))</formula>
    </cfRule>
    <cfRule type="containsText" dxfId="1" priority="4" operator="containsText" text="加入">
      <formula>NOT(ISERROR(SEARCH("加入",D20)))</formula>
    </cfRule>
    <cfRule type="containsText" dxfId="0" priority="5" operator="containsText" text="見直し">
      <formula>NOT(ISERROR(SEARCH("見直し",D20)))</formula>
    </cfRule>
  </conditionalFormatting>
  <dataValidations count="1">
    <dataValidation type="list" allowBlank="1" showInputMessage="1" showErrorMessage="1" sqref="D29:D38 D41:D47 D20:D22" xr:uid="{CB6B43A0-C3CF-4B98-B5EB-1115936D67E4}">
      <formula1>"加入,見直し,何もしない"</formula1>
    </dataValidation>
  </dataValidations>
  <hyperlinks>
    <hyperlink ref="B17" r:id="rId1" display="在籍会社別対象制度一覧" xr:uid="{1D62CAD0-E8ED-4333-B4E2-14CB76FB5F0F}"/>
    <hyperlink ref="C7" r:id="rId2" xr:uid="{3762D7BA-DFF1-4C11-A34B-B8BE608EAB7A}"/>
    <hyperlink ref="C8" r:id="rId3" xr:uid="{67BE8A83-996B-47B8-9E79-754AAC90E0CD}"/>
    <hyperlink ref="F17" r:id="rId4" display="在籍会社対象制度一覧（社外インターネット）" xr:uid="{1D27AEDE-DE7D-4CF3-80A3-D0750A036139}"/>
    <hyperlink ref="D50" r:id="rId5" display="https://pecs.panasonic.co.jp/cont/s/npecs/nlife/cafe/topics/kikan/index.html" xr:uid="{7B771495-A0C3-4A90-A220-EAE56296C07C}"/>
  </hyperlinks>
  <pageMargins left="0.7" right="0.7" top="0.75" bottom="0.75" header="0.3" footer="0.3"/>
  <pageSetup paperSize="9" scale="60"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9616-7408-4D48-BCFF-B743BEA23324}">
  <sheetPr>
    <tabColor theme="6" tint="0.39997558519241921"/>
    <pageSetUpPr fitToPage="1"/>
  </sheetPr>
  <dimension ref="B1:G41"/>
  <sheetViews>
    <sheetView zoomScale="110" zoomScaleNormal="110" workbookViewId="0">
      <selection activeCell="C26" sqref="C26"/>
    </sheetView>
  </sheetViews>
  <sheetFormatPr defaultColWidth="9" defaultRowHeight="15.75" x14ac:dyDescent="0.4"/>
  <cols>
    <col min="1" max="1" width="3.75" style="2" customWidth="1"/>
    <col min="2" max="2" width="6.5" style="2" customWidth="1"/>
    <col min="3" max="3" width="34.625" style="2" customWidth="1"/>
    <col min="4" max="4" width="14.25" style="2" customWidth="1"/>
    <col min="5" max="5" width="12.5" style="2" customWidth="1"/>
    <col min="6" max="6" width="22.125" style="2" customWidth="1"/>
    <col min="7" max="7" width="22.375" style="2" customWidth="1"/>
    <col min="8" max="9" width="9" style="2"/>
    <col min="10" max="10" width="14" style="2" customWidth="1"/>
    <col min="11" max="11" width="9" style="2"/>
    <col min="12" max="12" width="13.75" style="2" customWidth="1"/>
    <col min="13" max="16384" width="9" style="2"/>
  </cols>
  <sheetData>
    <row r="1" spans="2:7" ht="18" customHeight="1" x14ac:dyDescent="0.4"/>
    <row r="2" spans="2:7" ht="24" customHeight="1" x14ac:dyDescent="0.4">
      <c r="B2" s="216" t="s">
        <v>202</v>
      </c>
      <c r="C2" s="216"/>
      <c r="D2" s="216"/>
      <c r="E2" s="216"/>
      <c r="F2" s="216"/>
      <c r="G2" s="216"/>
    </row>
    <row r="3" spans="2:7" x14ac:dyDescent="0.4">
      <c r="B3" s="2" t="s">
        <v>163</v>
      </c>
    </row>
    <row r="4" spans="2:7" ht="16.5" thickBot="1" x14ac:dyDescent="0.45"/>
    <row r="5" spans="2:7" ht="16.5" thickBot="1" x14ac:dyDescent="0.45">
      <c r="C5" s="39"/>
      <c r="D5" s="2" t="s">
        <v>164</v>
      </c>
    </row>
    <row r="7" spans="2:7" ht="24.75" customHeight="1" x14ac:dyDescent="0.4">
      <c r="B7" s="131" t="s">
        <v>203</v>
      </c>
      <c r="C7" s="132"/>
      <c r="D7" s="132"/>
      <c r="E7" s="132"/>
      <c r="F7" s="132"/>
      <c r="G7" s="132"/>
    </row>
    <row r="9" spans="2:7" x14ac:dyDescent="0.4">
      <c r="B9" s="40" t="s">
        <v>165</v>
      </c>
      <c r="D9" s="40"/>
    </row>
    <row r="10" spans="2:7" ht="16.5" thickBot="1" x14ac:dyDescent="0.45"/>
    <row r="11" spans="2:7" ht="18.75" customHeight="1" x14ac:dyDescent="0.4">
      <c r="B11" s="41" t="s">
        <v>166</v>
      </c>
      <c r="C11" s="42" t="s">
        <v>141</v>
      </c>
      <c r="D11" s="217" t="s">
        <v>167</v>
      </c>
      <c r="E11" s="218"/>
      <c r="F11" s="218"/>
      <c r="G11" s="219"/>
    </row>
    <row r="12" spans="2:7" ht="18.75" customHeight="1" x14ac:dyDescent="0.4">
      <c r="B12" s="220" t="s">
        <v>168</v>
      </c>
      <c r="C12" s="43" t="s">
        <v>169</v>
      </c>
      <c r="D12" s="223" t="s">
        <v>170</v>
      </c>
      <c r="E12" s="224"/>
      <c r="F12" s="224"/>
      <c r="G12" s="225"/>
    </row>
    <row r="13" spans="2:7" ht="18.75" customHeight="1" x14ac:dyDescent="0.4">
      <c r="B13" s="221"/>
      <c r="C13" s="44" t="s">
        <v>171</v>
      </c>
      <c r="D13" s="226" t="s">
        <v>172</v>
      </c>
      <c r="E13" s="227"/>
      <c r="F13" s="227"/>
      <c r="G13" s="228"/>
    </row>
    <row r="14" spans="2:7" ht="18.75" customHeight="1" x14ac:dyDescent="0.4">
      <c r="B14" s="221"/>
      <c r="C14" s="44" t="s">
        <v>173</v>
      </c>
      <c r="D14" s="226" t="s">
        <v>174</v>
      </c>
      <c r="E14" s="227"/>
      <c r="F14" s="227"/>
      <c r="G14" s="228"/>
    </row>
    <row r="15" spans="2:7" ht="18.75" customHeight="1" x14ac:dyDescent="0.4">
      <c r="B15" s="222"/>
      <c r="C15" s="45" t="s">
        <v>175</v>
      </c>
      <c r="D15" s="229" t="s">
        <v>176</v>
      </c>
      <c r="E15" s="230"/>
      <c r="F15" s="230"/>
      <c r="G15" s="231"/>
    </row>
    <row r="16" spans="2:7" ht="18.75" customHeight="1" x14ac:dyDescent="0.4">
      <c r="B16" s="220" t="s">
        <v>177</v>
      </c>
      <c r="C16" s="46" t="s">
        <v>178</v>
      </c>
      <c r="D16" s="223" t="s">
        <v>179</v>
      </c>
      <c r="E16" s="224"/>
      <c r="F16" s="224"/>
      <c r="G16" s="225"/>
    </row>
    <row r="17" spans="2:7" ht="18.75" customHeight="1" x14ac:dyDescent="0.4">
      <c r="B17" s="222"/>
      <c r="C17" s="45" t="s">
        <v>180</v>
      </c>
      <c r="D17" s="229" t="s">
        <v>181</v>
      </c>
      <c r="E17" s="230"/>
      <c r="F17" s="230"/>
      <c r="G17" s="231"/>
    </row>
    <row r="18" spans="2:7" ht="19.5" customHeight="1" thickBot="1" x14ac:dyDescent="0.45">
      <c r="B18" s="47" t="s">
        <v>182</v>
      </c>
      <c r="C18" s="48" t="s">
        <v>183</v>
      </c>
      <c r="D18" s="236" t="s">
        <v>184</v>
      </c>
      <c r="E18" s="237"/>
      <c r="F18" s="237"/>
      <c r="G18" s="238"/>
    </row>
    <row r="20" spans="2:7" ht="24.75" customHeight="1" x14ac:dyDescent="0.4">
      <c r="B20" s="131" t="s">
        <v>204</v>
      </c>
      <c r="C20" s="132"/>
      <c r="D20" s="132"/>
      <c r="E20" s="132"/>
      <c r="F20" s="132"/>
      <c r="G20" s="132"/>
    </row>
    <row r="22" spans="2:7" x14ac:dyDescent="0.4">
      <c r="B22" s="40" t="s">
        <v>185</v>
      </c>
      <c r="D22" s="40"/>
    </row>
    <row r="23" spans="2:7" ht="16.5" thickBot="1" x14ac:dyDescent="0.45">
      <c r="G23" s="36" t="s">
        <v>186</v>
      </c>
    </row>
    <row r="24" spans="2:7" ht="19.5" customHeight="1" x14ac:dyDescent="0.4">
      <c r="B24" s="239" t="s">
        <v>187</v>
      </c>
      <c r="C24" s="240"/>
      <c r="D24" s="49" t="s">
        <v>188</v>
      </c>
      <c r="E24" s="49" t="s">
        <v>189</v>
      </c>
      <c r="F24" s="49" t="s">
        <v>190</v>
      </c>
      <c r="G24" s="50" t="s">
        <v>191</v>
      </c>
    </row>
    <row r="25" spans="2:7" ht="16.5" thickBot="1" x14ac:dyDescent="0.45">
      <c r="B25" s="51" t="s">
        <v>192</v>
      </c>
      <c r="C25" s="52" t="s">
        <v>193</v>
      </c>
      <c r="D25" s="88">
        <v>300</v>
      </c>
      <c r="E25" s="87">
        <v>7</v>
      </c>
      <c r="F25" s="81">
        <f>D25/E25</f>
        <v>42.857142857142854</v>
      </c>
      <c r="G25" s="53" t="s">
        <v>194</v>
      </c>
    </row>
    <row r="26" spans="2:7" x14ac:dyDescent="0.4">
      <c r="B26" s="241" t="s">
        <v>166</v>
      </c>
      <c r="C26" s="54" t="s">
        <v>195</v>
      </c>
      <c r="D26" s="69"/>
      <c r="E26" s="75"/>
      <c r="F26" s="82" t="str">
        <f>IFERROR(D26/E26,"")</f>
        <v/>
      </c>
      <c r="G26" s="55"/>
    </row>
    <row r="27" spans="2:7" x14ac:dyDescent="0.4">
      <c r="B27" s="222"/>
      <c r="C27" s="56" t="s">
        <v>196</v>
      </c>
      <c r="D27" s="70"/>
      <c r="E27" s="76"/>
      <c r="F27" s="83" t="str">
        <f>IFERROR(D27/E27,"")</f>
        <v/>
      </c>
      <c r="G27" s="57"/>
    </row>
    <row r="28" spans="2:7" x14ac:dyDescent="0.4">
      <c r="B28" s="220" t="s">
        <v>168</v>
      </c>
      <c r="C28" s="58" t="s">
        <v>169</v>
      </c>
      <c r="D28" s="71"/>
      <c r="E28" s="77"/>
      <c r="F28" s="84" t="str">
        <f t="shared" ref="F28:F36" si="0">IFERROR(D28/E28,"")</f>
        <v/>
      </c>
      <c r="G28" s="59"/>
    </row>
    <row r="29" spans="2:7" x14ac:dyDescent="0.4">
      <c r="B29" s="221"/>
      <c r="C29" s="60" t="s">
        <v>171</v>
      </c>
      <c r="D29" s="72"/>
      <c r="E29" s="78"/>
      <c r="F29" s="85" t="str">
        <f>IFERROR(D29/E29,"")</f>
        <v/>
      </c>
      <c r="G29" s="61"/>
    </row>
    <row r="30" spans="2:7" x14ac:dyDescent="0.4">
      <c r="B30" s="221"/>
      <c r="C30" s="60" t="s">
        <v>173</v>
      </c>
      <c r="D30" s="72"/>
      <c r="E30" s="78"/>
      <c r="F30" s="85" t="str">
        <f t="shared" si="0"/>
        <v/>
      </c>
      <c r="G30" s="61"/>
    </row>
    <row r="31" spans="2:7" x14ac:dyDescent="0.4">
      <c r="B31" s="222"/>
      <c r="C31" s="56" t="s">
        <v>175</v>
      </c>
      <c r="D31" s="70"/>
      <c r="E31" s="76"/>
      <c r="F31" s="86" t="str">
        <f>IFERROR(D31/E31,"")</f>
        <v/>
      </c>
      <c r="G31" s="57"/>
    </row>
    <row r="32" spans="2:7" x14ac:dyDescent="0.4">
      <c r="B32" s="220" t="s">
        <v>177</v>
      </c>
      <c r="C32" s="58" t="s">
        <v>197</v>
      </c>
      <c r="D32" s="71"/>
      <c r="E32" s="77"/>
      <c r="F32" s="84" t="str">
        <f>IFERROR(D32/E32,"")</f>
        <v/>
      </c>
      <c r="G32" s="59"/>
    </row>
    <row r="33" spans="2:7" x14ac:dyDescent="0.4">
      <c r="B33" s="222"/>
      <c r="C33" s="56" t="s">
        <v>198</v>
      </c>
      <c r="D33" s="70"/>
      <c r="E33" s="76"/>
      <c r="F33" s="86" t="str">
        <f>IFERROR(D33/E33,"")</f>
        <v/>
      </c>
      <c r="G33" s="57"/>
    </row>
    <row r="34" spans="2:7" x14ac:dyDescent="0.4">
      <c r="B34" s="220" t="s">
        <v>182</v>
      </c>
      <c r="C34" s="62" t="s">
        <v>199</v>
      </c>
      <c r="D34" s="73"/>
      <c r="E34" s="79"/>
      <c r="F34" s="84" t="str">
        <f>IFERROR(D34/E34,"")</f>
        <v/>
      </c>
      <c r="G34" s="63"/>
    </row>
    <row r="35" spans="2:7" x14ac:dyDescent="0.4">
      <c r="B35" s="221"/>
      <c r="C35" s="60"/>
      <c r="D35" s="72"/>
      <c r="E35" s="78"/>
      <c r="F35" s="85" t="str">
        <f>IFERROR(D35/E35,"")</f>
        <v/>
      </c>
      <c r="G35" s="61"/>
    </row>
    <row r="36" spans="2:7" x14ac:dyDescent="0.4">
      <c r="B36" s="221"/>
      <c r="C36" s="60"/>
      <c r="D36" s="72"/>
      <c r="E36" s="78"/>
      <c r="F36" s="85" t="str">
        <f t="shared" si="0"/>
        <v/>
      </c>
      <c r="G36" s="61"/>
    </row>
    <row r="37" spans="2:7" ht="16.5" thickBot="1" x14ac:dyDescent="0.45">
      <c r="B37" s="232"/>
      <c r="C37" s="64"/>
      <c r="D37" s="74"/>
      <c r="E37" s="80"/>
      <c r="F37" s="85" t="str">
        <f>IFERROR(D37/E37,"")</f>
        <v/>
      </c>
      <c r="G37" s="65"/>
    </row>
    <row r="38" spans="2:7" ht="21" thickTop="1" thickBot="1" x14ac:dyDescent="0.45">
      <c r="B38" s="233" t="s">
        <v>200</v>
      </c>
      <c r="C38" s="234"/>
      <c r="D38" s="234"/>
      <c r="E38" s="235"/>
      <c r="F38" s="66">
        <f>SUMIF(F26:F37,"&gt;0")</f>
        <v>0</v>
      </c>
      <c r="G38" s="67" t="s">
        <v>201</v>
      </c>
    </row>
    <row r="39" spans="2:7" x14ac:dyDescent="0.4">
      <c r="F39" s="68"/>
    </row>
    <row r="40" spans="2:7" x14ac:dyDescent="0.4">
      <c r="F40" s="68"/>
    </row>
    <row r="41" spans="2:7" x14ac:dyDescent="0.4">
      <c r="C41" s="89" t="s">
        <v>205</v>
      </c>
    </row>
  </sheetData>
  <sheetProtection algorithmName="SHA-512" hashValue="F6PKKn6VcNzH2zkzARdizt+1Fp0Jrkt9zfijNxm1miCamP21z+0WvTiJHsfJcBb3rSordSeB6TmkQ85JGIdErg==" saltValue="jO1yOkHJ2TRAcIZ83qekRQ==" spinCount="100000" sheet="1" objects="1" scenarios="1" selectLockedCells="1"/>
  <mergeCells count="17">
    <mergeCell ref="B28:B31"/>
    <mergeCell ref="B32:B33"/>
    <mergeCell ref="B34:B37"/>
    <mergeCell ref="B38:E38"/>
    <mergeCell ref="B16:B17"/>
    <mergeCell ref="D16:G16"/>
    <mergeCell ref="D17:G17"/>
    <mergeCell ref="D18:G18"/>
    <mergeCell ref="B24:C24"/>
    <mergeCell ref="B26:B27"/>
    <mergeCell ref="B2:G2"/>
    <mergeCell ref="D11:G11"/>
    <mergeCell ref="B12:B15"/>
    <mergeCell ref="D12:G12"/>
    <mergeCell ref="D13:G13"/>
    <mergeCell ref="D14:G14"/>
    <mergeCell ref="D15:G15"/>
  </mergeCells>
  <phoneticPr fontId="1"/>
  <pageMargins left="0.70866141732283472" right="0.70866141732283472" top="0.39370078740157483" bottom="0.19685039370078741" header="0.31496062992125984" footer="0.31496062992125984"/>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B567-DB9D-42A5-B8B9-5266775E4178}">
  <sheetPr>
    <tabColor theme="2" tint="-9.9978637043366805E-2"/>
  </sheetPr>
  <dimension ref="A2:D9"/>
  <sheetViews>
    <sheetView workbookViewId="0">
      <selection activeCell="D3" sqref="D3"/>
    </sheetView>
  </sheetViews>
  <sheetFormatPr defaultColWidth="9" defaultRowHeight="15.75" x14ac:dyDescent="0.4"/>
  <cols>
    <col min="1" max="1" width="9" style="2"/>
    <col min="2" max="2" width="29.25" style="2" customWidth="1"/>
    <col min="3" max="3" width="59.5" style="2" customWidth="1"/>
    <col min="4" max="4" width="47.5" style="2" customWidth="1"/>
    <col min="5" max="16384" width="9" style="2"/>
  </cols>
  <sheetData>
    <row r="2" spans="1:4" x14ac:dyDescent="0.4">
      <c r="A2" s="140" t="s">
        <v>238</v>
      </c>
      <c r="B2" s="242" t="s">
        <v>241</v>
      </c>
      <c r="C2" s="242"/>
      <c r="D2" s="140" t="s">
        <v>240</v>
      </c>
    </row>
    <row r="3" spans="1:4" ht="47.25" x14ac:dyDescent="0.4">
      <c r="A3" s="140">
        <v>1</v>
      </c>
      <c r="B3" s="123" t="s">
        <v>260</v>
      </c>
      <c r="C3" s="141" t="s">
        <v>259</v>
      </c>
      <c r="D3" s="167" t="s">
        <v>246</v>
      </c>
    </row>
    <row r="4" spans="1:4" ht="78.75" customHeight="1" x14ac:dyDescent="0.4">
      <c r="A4" s="242">
        <v>2</v>
      </c>
      <c r="B4" s="210" t="s">
        <v>239</v>
      </c>
      <c r="C4" s="243" t="s">
        <v>242</v>
      </c>
      <c r="D4" s="167" t="s">
        <v>243</v>
      </c>
    </row>
    <row r="5" spans="1:4" x14ac:dyDescent="0.4">
      <c r="A5" s="242"/>
      <c r="B5" s="210"/>
      <c r="C5" s="243"/>
      <c r="D5" s="167" t="s">
        <v>244</v>
      </c>
    </row>
    <row r="6" spans="1:4" ht="47.25" x14ac:dyDescent="0.4">
      <c r="A6" s="242">
        <v>3</v>
      </c>
      <c r="B6" s="243" t="s">
        <v>245</v>
      </c>
      <c r="C6" s="141" t="s">
        <v>248</v>
      </c>
      <c r="D6" s="167" t="s">
        <v>247</v>
      </c>
    </row>
    <row r="7" spans="1:4" ht="47.25" x14ac:dyDescent="0.4">
      <c r="A7" s="242"/>
      <c r="B7" s="243"/>
      <c r="C7" s="141" t="s">
        <v>250</v>
      </c>
      <c r="D7" s="167" t="s">
        <v>249</v>
      </c>
    </row>
    <row r="8" spans="1:4" ht="31.5" x14ac:dyDescent="0.4">
      <c r="A8" s="140">
        <v>4</v>
      </c>
      <c r="B8" s="123" t="s">
        <v>251</v>
      </c>
      <c r="C8" s="141" t="s">
        <v>253</v>
      </c>
      <c r="D8" s="142"/>
    </row>
    <row r="9" spans="1:4" ht="31.5" x14ac:dyDescent="0.4">
      <c r="A9" s="140">
        <v>5</v>
      </c>
      <c r="B9" s="123" t="s">
        <v>252</v>
      </c>
      <c r="C9" s="141" t="s">
        <v>254</v>
      </c>
      <c r="D9" s="19"/>
    </row>
  </sheetData>
  <sheetProtection algorithmName="SHA-512" hashValue="ik+77BZn6QineHbU9/1UHR74JFxVa+or7xeeRot45UAuqtut9tcYI932VzrCzhMRR8kPhXi2lAcXCUcm0azn4g==" saltValue="/n4iNJcWzDUea1R/JOdiDg==" spinCount="100000" sheet="1" objects="1" scenarios="1" selectLockedCells="1"/>
  <mergeCells count="6">
    <mergeCell ref="B2:C2"/>
    <mergeCell ref="C4:C5"/>
    <mergeCell ref="B4:B5"/>
    <mergeCell ref="A4:A5"/>
    <mergeCell ref="B6:B7"/>
    <mergeCell ref="A6:A7"/>
  </mergeCells>
  <phoneticPr fontId="1"/>
  <hyperlinks>
    <hyperlink ref="D4" r:id="rId1" display="https://www.nenkin.go.jp/oshirase/taisetu/2024/202404/0401.html" xr:uid="{BB26F827-F6D5-42BD-9BF9-25601F58BE25}"/>
    <hyperlink ref="D5" r:id="rId2" location="cms03" display="https://www.nenkin.go.jp/service/jukyu/seido/izokunenkin/jukyu-yoken/20150424.html - cms03" xr:uid="{F050892D-D962-4619-B205-E5F00436BABE}"/>
    <hyperlink ref="D3" r:id="rId3" display="https://www.kamakura-net.co.jp/newstopics/10760/" xr:uid="{50800959-0EB6-459B-ABC3-17DA19784CA0}"/>
    <hyperlink ref="D6" r:id="rId4" display="https://www.mext.go.jp/b_menu/toukei/chousa03/gakushuuhi/kekka/k_detail/mext_00002.html" xr:uid="{E869008E-A8EC-4439-B493-7FE2DBC03A39}"/>
    <hyperlink ref="D7" r:id="rId5" display="https://www.mext.go.jp/a_menu/koutou/shinkou/07021403/1412031_00005.htm" xr:uid="{E5280F6D-9324-4BED-9DAB-9F98825BDD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4F17-7BED-47BC-940D-32018127E52C}">
  <dimension ref="A1:I126"/>
  <sheetViews>
    <sheetView workbookViewId="0">
      <selection activeCell="A112" sqref="A112:A115"/>
    </sheetView>
  </sheetViews>
  <sheetFormatPr defaultRowHeight="18.75" x14ac:dyDescent="0.4"/>
  <cols>
    <col min="3" max="3" width="9.75" bestFit="1" customWidth="1"/>
  </cols>
  <sheetData>
    <row r="1" spans="1:9" x14ac:dyDescent="0.4">
      <c r="B1" t="s">
        <v>8</v>
      </c>
      <c r="E1" t="s">
        <v>100</v>
      </c>
      <c r="I1" t="s">
        <v>8</v>
      </c>
    </row>
    <row r="2" spans="1:9" x14ac:dyDescent="0.4">
      <c r="A2" s="20" t="s">
        <v>80</v>
      </c>
      <c r="B2" s="9">
        <v>300</v>
      </c>
      <c r="D2" t="s">
        <v>97</v>
      </c>
      <c r="E2" s="6" t="s">
        <v>63</v>
      </c>
      <c r="H2" t="s">
        <v>101</v>
      </c>
      <c r="I2" s="9">
        <v>300</v>
      </c>
    </row>
    <row r="3" spans="1:9" x14ac:dyDescent="0.4">
      <c r="A3" s="20" t="s">
        <v>81</v>
      </c>
      <c r="B3" s="9">
        <v>600</v>
      </c>
      <c r="D3" t="s">
        <v>98</v>
      </c>
      <c r="E3" s="6" t="s">
        <v>64</v>
      </c>
      <c r="H3" t="s">
        <v>102</v>
      </c>
      <c r="I3" s="9">
        <v>600</v>
      </c>
    </row>
    <row r="4" spans="1:9" x14ac:dyDescent="0.4">
      <c r="A4" s="20" t="s">
        <v>82</v>
      </c>
      <c r="B4" s="9">
        <v>900</v>
      </c>
      <c r="D4" t="s">
        <v>99</v>
      </c>
      <c r="E4" s="6" t="s">
        <v>65</v>
      </c>
    </row>
    <row r="5" spans="1:9" x14ac:dyDescent="0.4">
      <c r="A5" s="20" t="s">
        <v>83</v>
      </c>
      <c r="B5" s="9">
        <v>1200</v>
      </c>
    </row>
    <row r="6" spans="1:9" x14ac:dyDescent="0.4">
      <c r="A6" s="20" t="s">
        <v>84</v>
      </c>
      <c r="B6" s="9">
        <v>1500</v>
      </c>
    </row>
    <row r="7" spans="1:9" x14ac:dyDescent="0.4">
      <c r="A7" s="20" t="s">
        <v>85</v>
      </c>
      <c r="B7" s="9">
        <v>1800</v>
      </c>
    </row>
    <row r="8" spans="1:9" x14ac:dyDescent="0.4">
      <c r="A8" s="20" t="s">
        <v>86</v>
      </c>
      <c r="B8" s="9">
        <v>2100</v>
      </c>
    </row>
    <row r="9" spans="1:9" x14ac:dyDescent="0.4">
      <c r="A9" s="20" t="s">
        <v>87</v>
      </c>
      <c r="B9" s="9">
        <v>2400</v>
      </c>
    </row>
    <row r="10" spans="1:9" x14ac:dyDescent="0.4">
      <c r="A10" s="20" t="s">
        <v>88</v>
      </c>
      <c r="B10" s="9">
        <v>2700</v>
      </c>
    </row>
    <row r="11" spans="1:9" x14ac:dyDescent="0.4">
      <c r="A11" s="20" t="s">
        <v>89</v>
      </c>
      <c r="B11" s="9">
        <v>3000</v>
      </c>
    </row>
    <row r="12" spans="1:9" x14ac:dyDescent="0.4">
      <c r="A12" s="20" t="s">
        <v>90</v>
      </c>
      <c r="B12" s="9">
        <v>3300</v>
      </c>
    </row>
    <row r="13" spans="1:9" x14ac:dyDescent="0.4">
      <c r="A13" s="20" t="s">
        <v>91</v>
      </c>
      <c r="B13" s="9">
        <v>3600</v>
      </c>
    </row>
    <row r="14" spans="1:9" x14ac:dyDescent="0.4">
      <c r="A14" s="20" t="s">
        <v>92</v>
      </c>
      <c r="B14" s="9">
        <v>3900</v>
      </c>
    </row>
    <row r="15" spans="1:9" x14ac:dyDescent="0.4">
      <c r="A15" s="20" t="s">
        <v>93</v>
      </c>
      <c r="B15" s="9">
        <v>4200</v>
      </c>
    </row>
    <row r="16" spans="1:9" x14ac:dyDescent="0.4">
      <c r="A16" s="20" t="s">
        <v>94</v>
      </c>
      <c r="B16" s="9">
        <v>4500</v>
      </c>
    </row>
    <row r="17" spans="1:4" x14ac:dyDescent="0.4">
      <c r="A17" s="20" t="s">
        <v>95</v>
      </c>
      <c r="B17" s="9">
        <v>4800</v>
      </c>
    </row>
    <row r="18" spans="1:4" x14ac:dyDescent="0.4">
      <c r="A18" s="20" t="s">
        <v>96</v>
      </c>
      <c r="B18" s="9">
        <v>5100</v>
      </c>
    </row>
    <row r="22" spans="1:4" x14ac:dyDescent="0.4">
      <c r="A22" t="s">
        <v>0</v>
      </c>
    </row>
    <row r="23" spans="1:4" x14ac:dyDescent="0.4">
      <c r="A23" t="s">
        <v>5</v>
      </c>
      <c r="B23" t="s">
        <v>9</v>
      </c>
      <c r="C23" t="s">
        <v>8</v>
      </c>
      <c r="D23" t="s">
        <v>6</v>
      </c>
    </row>
    <row r="24" spans="1:4" x14ac:dyDescent="0.4">
      <c r="A24" s="20" t="s">
        <v>12</v>
      </c>
      <c r="B24" s="6" t="s">
        <v>63</v>
      </c>
      <c r="C24" s="9">
        <v>300</v>
      </c>
      <c r="D24" s="8">
        <v>1000</v>
      </c>
    </row>
    <row r="25" spans="1:4" x14ac:dyDescent="0.4">
      <c r="A25" s="20" t="s">
        <v>15</v>
      </c>
      <c r="B25" s="6" t="s">
        <v>63</v>
      </c>
      <c r="C25" s="9">
        <v>600</v>
      </c>
      <c r="D25" s="8">
        <v>1700</v>
      </c>
    </row>
    <row r="26" spans="1:4" x14ac:dyDescent="0.4">
      <c r="A26" s="20" t="s">
        <v>18</v>
      </c>
      <c r="B26" s="6" t="s">
        <v>63</v>
      </c>
      <c r="C26" s="9">
        <v>900</v>
      </c>
      <c r="D26" s="8">
        <v>2300</v>
      </c>
    </row>
    <row r="27" spans="1:4" x14ac:dyDescent="0.4">
      <c r="A27" s="20" t="s">
        <v>21</v>
      </c>
      <c r="B27" s="6" t="s">
        <v>63</v>
      </c>
      <c r="C27" s="9">
        <v>1200</v>
      </c>
      <c r="D27" s="8">
        <v>2900</v>
      </c>
    </row>
    <row r="28" spans="1:4" x14ac:dyDescent="0.4">
      <c r="A28" s="20" t="s">
        <v>24</v>
      </c>
      <c r="B28" s="6" t="s">
        <v>63</v>
      </c>
      <c r="C28" s="9">
        <v>1500</v>
      </c>
      <c r="D28" s="8">
        <v>3500</v>
      </c>
    </row>
    <row r="29" spans="1:4" x14ac:dyDescent="0.4">
      <c r="A29" s="20" t="s">
        <v>27</v>
      </c>
      <c r="B29" s="6" t="s">
        <v>63</v>
      </c>
      <c r="C29" s="9">
        <v>1800</v>
      </c>
      <c r="D29" s="8">
        <v>4100</v>
      </c>
    </row>
    <row r="30" spans="1:4" x14ac:dyDescent="0.4">
      <c r="A30" s="20" t="s">
        <v>30</v>
      </c>
      <c r="B30" s="6" t="s">
        <v>63</v>
      </c>
      <c r="C30" s="9">
        <v>2100</v>
      </c>
      <c r="D30" s="8">
        <v>4700</v>
      </c>
    </row>
    <row r="31" spans="1:4" x14ac:dyDescent="0.4">
      <c r="A31" s="20" t="s">
        <v>33</v>
      </c>
      <c r="B31" s="6" t="s">
        <v>63</v>
      </c>
      <c r="C31" s="9">
        <v>2400</v>
      </c>
      <c r="D31" s="8">
        <v>5300</v>
      </c>
    </row>
    <row r="32" spans="1:4" x14ac:dyDescent="0.4">
      <c r="A32" s="20" t="s">
        <v>36</v>
      </c>
      <c r="B32" s="6" t="s">
        <v>63</v>
      </c>
      <c r="C32" s="9">
        <v>2700</v>
      </c>
      <c r="D32" s="8">
        <v>5900</v>
      </c>
    </row>
    <row r="33" spans="1:4" x14ac:dyDescent="0.4">
      <c r="A33" s="20" t="s">
        <v>39</v>
      </c>
      <c r="B33" s="6" t="s">
        <v>63</v>
      </c>
      <c r="C33" s="9">
        <v>3000</v>
      </c>
      <c r="D33" s="8">
        <v>6500</v>
      </c>
    </row>
    <row r="34" spans="1:4" x14ac:dyDescent="0.4">
      <c r="A34" s="20" t="s">
        <v>42</v>
      </c>
      <c r="B34" s="6" t="s">
        <v>63</v>
      </c>
      <c r="C34" s="9">
        <v>3300</v>
      </c>
      <c r="D34" s="8">
        <v>7100</v>
      </c>
    </row>
    <row r="35" spans="1:4" x14ac:dyDescent="0.4">
      <c r="A35" s="20" t="s">
        <v>45</v>
      </c>
      <c r="B35" s="6" t="s">
        <v>63</v>
      </c>
      <c r="C35" s="9">
        <v>3600</v>
      </c>
      <c r="D35" s="8">
        <v>7700</v>
      </c>
    </row>
    <row r="36" spans="1:4" x14ac:dyDescent="0.4">
      <c r="A36" s="20" t="s">
        <v>48</v>
      </c>
      <c r="B36" s="6" t="s">
        <v>63</v>
      </c>
      <c r="C36" s="9">
        <v>3900</v>
      </c>
      <c r="D36" s="8">
        <v>8300</v>
      </c>
    </row>
    <row r="37" spans="1:4" x14ac:dyDescent="0.4">
      <c r="A37" s="20" t="s">
        <v>51</v>
      </c>
      <c r="B37" s="6" t="s">
        <v>63</v>
      </c>
      <c r="C37" s="9">
        <v>4200</v>
      </c>
      <c r="D37" s="8">
        <v>8900</v>
      </c>
    </row>
    <row r="38" spans="1:4" x14ac:dyDescent="0.4">
      <c r="A38" s="20" t="s">
        <v>54</v>
      </c>
      <c r="B38" s="6" t="s">
        <v>63</v>
      </c>
      <c r="C38" s="9">
        <v>4500</v>
      </c>
      <c r="D38" s="8">
        <v>9500</v>
      </c>
    </row>
    <row r="39" spans="1:4" x14ac:dyDescent="0.4">
      <c r="A39" s="20" t="s">
        <v>57</v>
      </c>
      <c r="B39" s="6" t="s">
        <v>63</v>
      </c>
      <c r="C39" s="9">
        <v>4800</v>
      </c>
      <c r="D39" s="8">
        <v>10100</v>
      </c>
    </row>
    <row r="40" spans="1:4" x14ac:dyDescent="0.4">
      <c r="A40" s="20" t="s">
        <v>60</v>
      </c>
      <c r="B40" s="6" t="s">
        <v>63</v>
      </c>
      <c r="C40" s="9">
        <v>5100</v>
      </c>
      <c r="D40" s="8">
        <v>10700</v>
      </c>
    </row>
    <row r="41" spans="1:4" x14ac:dyDescent="0.4">
      <c r="A41" s="20" t="s">
        <v>13</v>
      </c>
      <c r="B41" s="6" t="s">
        <v>64</v>
      </c>
      <c r="C41" s="9">
        <v>300</v>
      </c>
      <c r="D41" s="8">
        <v>1500</v>
      </c>
    </row>
    <row r="42" spans="1:4" x14ac:dyDescent="0.4">
      <c r="A42" s="20" t="s">
        <v>16</v>
      </c>
      <c r="B42" s="6" t="s">
        <v>64</v>
      </c>
      <c r="C42" s="9">
        <v>600</v>
      </c>
      <c r="D42" s="8">
        <v>2200</v>
      </c>
    </row>
    <row r="43" spans="1:4" x14ac:dyDescent="0.4">
      <c r="A43" s="20" t="s">
        <v>19</v>
      </c>
      <c r="B43" s="6" t="s">
        <v>64</v>
      </c>
      <c r="C43" s="9">
        <v>900</v>
      </c>
      <c r="D43" s="8">
        <v>2800</v>
      </c>
    </row>
    <row r="44" spans="1:4" x14ac:dyDescent="0.4">
      <c r="A44" s="20" t="s">
        <v>22</v>
      </c>
      <c r="B44" s="6" t="s">
        <v>64</v>
      </c>
      <c r="C44" s="9">
        <v>1200</v>
      </c>
      <c r="D44" s="8">
        <v>3400</v>
      </c>
    </row>
    <row r="45" spans="1:4" x14ac:dyDescent="0.4">
      <c r="A45" s="20" t="s">
        <v>25</v>
      </c>
      <c r="B45" s="6" t="s">
        <v>64</v>
      </c>
      <c r="C45" s="9">
        <v>1500</v>
      </c>
      <c r="D45" s="8">
        <v>4000</v>
      </c>
    </row>
    <row r="46" spans="1:4" x14ac:dyDescent="0.4">
      <c r="A46" s="20" t="s">
        <v>28</v>
      </c>
      <c r="B46" s="6" t="s">
        <v>64</v>
      </c>
      <c r="C46" s="9">
        <v>1800</v>
      </c>
      <c r="D46" s="8">
        <v>4600</v>
      </c>
    </row>
    <row r="47" spans="1:4" x14ac:dyDescent="0.4">
      <c r="A47" s="20" t="s">
        <v>31</v>
      </c>
      <c r="B47" s="6" t="s">
        <v>64</v>
      </c>
      <c r="C47" s="9">
        <v>2100</v>
      </c>
      <c r="D47" s="8">
        <v>5200</v>
      </c>
    </row>
    <row r="48" spans="1:4" x14ac:dyDescent="0.4">
      <c r="A48" s="20" t="s">
        <v>34</v>
      </c>
      <c r="B48" s="6" t="s">
        <v>64</v>
      </c>
      <c r="C48" s="9">
        <v>2400</v>
      </c>
      <c r="D48" s="8">
        <v>5800</v>
      </c>
    </row>
    <row r="49" spans="1:4" x14ac:dyDescent="0.4">
      <c r="A49" s="20" t="s">
        <v>37</v>
      </c>
      <c r="B49" s="6" t="s">
        <v>64</v>
      </c>
      <c r="C49" s="9">
        <v>2700</v>
      </c>
      <c r="D49" s="8">
        <v>6400</v>
      </c>
    </row>
    <row r="50" spans="1:4" x14ac:dyDescent="0.4">
      <c r="A50" s="20" t="s">
        <v>40</v>
      </c>
      <c r="B50" s="6" t="s">
        <v>64</v>
      </c>
      <c r="C50" s="9">
        <v>3000</v>
      </c>
      <c r="D50" s="8">
        <v>7000</v>
      </c>
    </row>
    <row r="51" spans="1:4" x14ac:dyDescent="0.4">
      <c r="A51" s="20" t="s">
        <v>43</v>
      </c>
      <c r="B51" s="6" t="s">
        <v>64</v>
      </c>
      <c r="C51" s="9">
        <v>3300</v>
      </c>
      <c r="D51" s="8">
        <v>7600</v>
      </c>
    </row>
    <row r="52" spans="1:4" x14ac:dyDescent="0.4">
      <c r="A52" s="20" t="s">
        <v>46</v>
      </c>
      <c r="B52" s="6" t="s">
        <v>64</v>
      </c>
      <c r="C52" s="9">
        <v>3600</v>
      </c>
      <c r="D52" s="8">
        <v>8200</v>
      </c>
    </row>
    <row r="53" spans="1:4" x14ac:dyDescent="0.4">
      <c r="A53" s="20" t="s">
        <v>49</v>
      </c>
      <c r="B53" s="6" t="s">
        <v>64</v>
      </c>
      <c r="C53" s="9">
        <v>3900</v>
      </c>
      <c r="D53" s="8">
        <v>8800</v>
      </c>
    </row>
    <row r="54" spans="1:4" x14ac:dyDescent="0.4">
      <c r="A54" s="20" t="s">
        <v>52</v>
      </c>
      <c r="B54" s="6" t="s">
        <v>64</v>
      </c>
      <c r="C54" s="9">
        <v>4200</v>
      </c>
      <c r="D54" s="8">
        <v>9400</v>
      </c>
    </row>
    <row r="55" spans="1:4" x14ac:dyDescent="0.4">
      <c r="A55" s="20" t="s">
        <v>55</v>
      </c>
      <c r="B55" s="6" t="s">
        <v>64</v>
      </c>
      <c r="C55" s="9">
        <v>4500</v>
      </c>
      <c r="D55" s="8">
        <v>10000</v>
      </c>
    </row>
    <row r="56" spans="1:4" x14ac:dyDescent="0.4">
      <c r="A56" s="20" t="s">
        <v>58</v>
      </c>
      <c r="B56" s="6" t="s">
        <v>64</v>
      </c>
      <c r="C56" s="9">
        <v>4800</v>
      </c>
      <c r="D56" s="8">
        <v>10600</v>
      </c>
    </row>
    <row r="57" spans="1:4" x14ac:dyDescent="0.4">
      <c r="A57" s="20" t="s">
        <v>61</v>
      </c>
      <c r="B57" s="6" t="s">
        <v>64</v>
      </c>
      <c r="C57" s="9">
        <v>5100</v>
      </c>
      <c r="D57" s="8">
        <v>11200</v>
      </c>
    </row>
    <row r="58" spans="1:4" x14ac:dyDescent="0.4">
      <c r="A58" s="20" t="s">
        <v>14</v>
      </c>
      <c r="B58" s="6" t="s">
        <v>65</v>
      </c>
      <c r="C58" s="9">
        <v>300</v>
      </c>
      <c r="D58" s="8">
        <v>2000</v>
      </c>
    </row>
    <row r="59" spans="1:4" x14ac:dyDescent="0.4">
      <c r="A59" s="20" t="s">
        <v>17</v>
      </c>
      <c r="B59" s="6" t="s">
        <v>65</v>
      </c>
      <c r="C59" s="9">
        <v>600</v>
      </c>
      <c r="D59" s="8">
        <v>2700</v>
      </c>
    </row>
    <row r="60" spans="1:4" x14ac:dyDescent="0.4">
      <c r="A60" s="20" t="s">
        <v>20</v>
      </c>
      <c r="B60" s="6" t="s">
        <v>65</v>
      </c>
      <c r="C60" s="9">
        <v>900</v>
      </c>
      <c r="D60" s="8">
        <v>3300</v>
      </c>
    </row>
    <row r="61" spans="1:4" x14ac:dyDescent="0.4">
      <c r="A61" s="20" t="s">
        <v>23</v>
      </c>
      <c r="B61" s="6" t="s">
        <v>65</v>
      </c>
      <c r="C61" s="9">
        <v>1200</v>
      </c>
      <c r="D61" s="8">
        <v>3900</v>
      </c>
    </row>
    <row r="62" spans="1:4" x14ac:dyDescent="0.4">
      <c r="A62" s="20" t="s">
        <v>26</v>
      </c>
      <c r="B62" s="6" t="s">
        <v>65</v>
      </c>
      <c r="C62" s="9">
        <v>1500</v>
      </c>
      <c r="D62" s="8">
        <v>4500</v>
      </c>
    </row>
    <row r="63" spans="1:4" x14ac:dyDescent="0.4">
      <c r="A63" s="20" t="s">
        <v>29</v>
      </c>
      <c r="B63" s="6" t="s">
        <v>65</v>
      </c>
      <c r="C63" s="9">
        <v>1800</v>
      </c>
      <c r="D63" s="8">
        <v>5100</v>
      </c>
    </row>
    <row r="64" spans="1:4" x14ac:dyDescent="0.4">
      <c r="A64" s="20" t="s">
        <v>32</v>
      </c>
      <c r="B64" s="6" t="s">
        <v>65</v>
      </c>
      <c r="C64" s="9">
        <v>2100</v>
      </c>
      <c r="D64" s="8">
        <v>5700</v>
      </c>
    </row>
    <row r="65" spans="1:7" x14ac:dyDescent="0.4">
      <c r="A65" s="20" t="s">
        <v>35</v>
      </c>
      <c r="B65" s="6" t="s">
        <v>65</v>
      </c>
      <c r="C65" s="9">
        <v>2400</v>
      </c>
      <c r="D65" s="8">
        <v>6300</v>
      </c>
    </row>
    <row r="66" spans="1:7" x14ac:dyDescent="0.4">
      <c r="A66" s="20" t="s">
        <v>38</v>
      </c>
      <c r="B66" s="6" t="s">
        <v>65</v>
      </c>
      <c r="C66" s="9">
        <v>2700</v>
      </c>
      <c r="D66" s="8">
        <v>6900</v>
      </c>
    </row>
    <row r="67" spans="1:7" x14ac:dyDescent="0.4">
      <c r="A67" s="20" t="s">
        <v>41</v>
      </c>
      <c r="B67" s="6" t="s">
        <v>65</v>
      </c>
      <c r="C67" s="9">
        <v>3000</v>
      </c>
      <c r="D67" s="8">
        <v>7500</v>
      </c>
    </row>
    <row r="68" spans="1:7" x14ac:dyDescent="0.4">
      <c r="A68" s="20" t="s">
        <v>44</v>
      </c>
      <c r="B68" s="6" t="s">
        <v>65</v>
      </c>
      <c r="C68" s="9">
        <v>3300</v>
      </c>
      <c r="D68" s="8">
        <v>8100</v>
      </c>
    </row>
    <row r="69" spans="1:7" x14ac:dyDescent="0.4">
      <c r="A69" s="20" t="s">
        <v>47</v>
      </c>
      <c r="B69" s="6" t="s">
        <v>65</v>
      </c>
      <c r="C69" s="9">
        <v>3600</v>
      </c>
      <c r="D69" s="8">
        <v>8700</v>
      </c>
    </row>
    <row r="70" spans="1:7" x14ac:dyDescent="0.4">
      <c r="A70" s="20" t="s">
        <v>50</v>
      </c>
      <c r="B70" s="6" t="s">
        <v>65</v>
      </c>
      <c r="C70" s="9">
        <v>3900</v>
      </c>
      <c r="D70" s="8">
        <v>9300</v>
      </c>
    </row>
    <row r="71" spans="1:7" x14ac:dyDescent="0.4">
      <c r="A71" s="20" t="s">
        <v>53</v>
      </c>
      <c r="B71" s="6" t="s">
        <v>65</v>
      </c>
      <c r="C71" s="9">
        <v>4200</v>
      </c>
      <c r="D71" s="8">
        <v>9900</v>
      </c>
    </row>
    <row r="72" spans="1:7" x14ac:dyDescent="0.4">
      <c r="A72" s="20" t="s">
        <v>56</v>
      </c>
      <c r="B72" s="6" t="s">
        <v>65</v>
      </c>
      <c r="C72" s="9">
        <v>4500</v>
      </c>
      <c r="D72" s="8">
        <v>10500</v>
      </c>
    </row>
    <row r="73" spans="1:7" x14ac:dyDescent="0.4">
      <c r="A73" s="20" t="s">
        <v>59</v>
      </c>
      <c r="B73" s="6" t="s">
        <v>65</v>
      </c>
      <c r="C73" s="9">
        <v>4800</v>
      </c>
      <c r="D73" s="8">
        <v>11100</v>
      </c>
    </row>
    <row r="74" spans="1:7" x14ac:dyDescent="0.4">
      <c r="A74" s="20" t="s">
        <v>62</v>
      </c>
      <c r="B74" s="6" t="s">
        <v>65</v>
      </c>
      <c r="C74" s="9">
        <v>5100</v>
      </c>
      <c r="D74" s="8">
        <v>11700</v>
      </c>
    </row>
    <row r="77" spans="1:7" x14ac:dyDescent="0.4">
      <c r="A77" t="s">
        <v>1</v>
      </c>
    </row>
    <row r="78" spans="1:7" x14ac:dyDescent="0.4">
      <c r="A78" t="s">
        <v>5</v>
      </c>
      <c r="B78" t="s">
        <v>9</v>
      </c>
      <c r="C78" t="s">
        <v>8</v>
      </c>
      <c r="D78" t="s">
        <v>6</v>
      </c>
    </row>
    <row r="79" spans="1:7" x14ac:dyDescent="0.4">
      <c r="A79" s="21" t="s">
        <v>12</v>
      </c>
      <c r="B79" s="11" t="s">
        <v>63</v>
      </c>
      <c r="C79" s="12">
        <v>300</v>
      </c>
      <c r="D79" s="13">
        <v>1000</v>
      </c>
      <c r="E79" s="14"/>
      <c r="F79" s="15"/>
      <c r="G79" s="14"/>
    </row>
    <row r="80" spans="1:7" x14ac:dyDescent="0.4">
      <c r="A80" s="21" t="s">
        <v>15</v>
      </c>
      <c r="B80" s="11" t="s">
        <v>63</v>
      </c>
      <c r="C80" s="12">
        <v>600</v>
      </c>
      <c r="D80" s="13">
        <v>1700</v>
      </c>
      <c r="E80" s="14"/>
      <c r="F80" s="15"/>
      <c r="G80" s="14"/>
    </row>
    <row r="81" spans="1:7" x14ac:dyDescent="0.4">
      <c r="A81" s="21" t="s">
        <v>18</v>
      </c>
      <c r="B81" s="11" t="s">
        <v>63</v>
      </c>
      <c r="C81" s="12">
        <v>900</v>
      </c>
      <c r="D81" s="13">
        <v>2300</v>
      </c>
      <c r="E81" s="14"/>
      <c r="F81" s="15"/>
      <c r="G81" s="14"/>
    </row>
    <row r="82" spans="1:7" x14ac:dyDescent="0.4">
      <c r="A82" s="21" t="s">
        <v>21</v>
      </c>
      <c r="B82" s="11" t="s">
        <v>63</v>
      </c>
      <c r="C82" s="12">
        <v>1200</v>
      </c>
      <c r="D82" s="13">
        <v>2900</v>
      </c>
      <c r="E82" s="14"/>
      <c r="F82" s="15"/>
      <c r="G82" s="14"/>
    </row>
    <row r="83" spans="1:7" x14ac:dyDescent="0.4">
      <c r="A83" s="21" t="s">
        <v>24</v>
      </c>
      <c r="B83" s="11" t="s">
        <v>63</v>
      </c>
      <c r="C83" s="12">
        <v>1500</v>
      </c>
      <c r="D83" s="13">
        <v>3500</v>
      </c>
      <c r="E83" s="14"/>
      <c r="F83" s="15"/>
      <c r="G83" s="14"/>
    </row>
    <row r="84" spans="1:7" x14ac:dyDescent="0.4">
      <c r="A84" s="21" t="s">
        <v>13</v>
      </c>
      <c r="B84" s="11" t="s">
        <v>64</v>
      </c>
      <c r="C84" s="12">
        <v>300</v>
      </c>
      <c r="D84" s="13">
        <v>1500</v>
      </c>
    </row>
    <row r="85" spans="1:7" x14ac:dyDescent="0.4">
      <c r="A85" s="21" t="s">
        <v>16</v>
      </c>
      <c r="B85" s="11" t="s">
        <v>64</v>
      </c>
      <c r="C85" s="12">
        <v>600</v>
      </c>
      <c r="D85" s="13">
        <v>2200</v>
      </c>
    </row>
    <row r="86" spans="1:7" x14ac:dyDescent="0.4">
      <c r="A86" s="21" t="s">
        <v>19</v>
      </c>
      <c r="B86" s="11" t="s">
        <v>64</v>
      </c>
      <c r="C86" s="12">
        <v>900</v>
      </c>
      <c r="D86" s="13">
        <v>2800</v>
      </c>
    </row>
    <row r="87" spans="1:7" x14ac:dyDescent="0.4">
      <c r="A87" s="21" t="s">
        <v>22</v>
      </c>
      <c r="B87" s="11" t="s">
        <v>64</v>
      </c>
      <c r="C87" s="12">
        <v>1200</v>
      </c>
      <c r="D87" s="13">
        <v>3400</v>
      </c>
    </row>
    <row r="88" spans="1:7" x14ac:dyDescent="0.4">
      <c r="A88" s="21" t="s">
        <v>25</v>
      </c>
      <c r="B88" s="11" t="s">
        <v>64</v>
      </c>
      <c r="C88" s="12">
        <v>1500</v>
      </c>
      <c r="D88" s="13">
        <v>4000</v>
      </c>
    </row>
    <row r="89" spans="1:7" x14ac:dyDescent="0.4">
      <c r="A89" s="21" t="s">
        <v>14</v>
      </c>
      <c r="B89" s="11" t="s">
        <v>65</v>
      </c>
      <c r="C89" s="12">
        <v>300</v>
      </c>
      <c r="D89" s="13">
        <v>2000</v>
      </c>
    </row>
    <row r="90" spans="1:7" x14ac:dyDescent="0.4">
      <c r="A90" s="21" t="s">
        <v>17</v>
      </c>
      <c r="B90" s="11" t="s">
        <v>65</v>
      </c>
      <c r="C90" s="12">
        <v>600</v>
      </c>
      <c r="D90" s="13">
        <v>2700</v>
      </c>
    </row>
    <row r="91" spans="1:7" x14ac:dyDescent="0.4">
      <c r="A91" s="21" t="s">
        <v>20</v>
      </c>
      <c r="B91" s="11" t="s">
        <v>65</v>
      </c>
      <c r="C91" s="12">
        <v>900</v>
      </c>
      <c r="D91" s="13">
        <v>3300</v>
      </c>
    </row>
    <row r="92" spans="1:7" x14ac:dyDescent="0.4">
      <c r="A92" s="21" t="s">
        <v>23</v>
      </c>
      <c r="B92" s="11" t="s">
        <v>65</v>
      </c>
      <c r="C92" s="12">
        <v>1200</v>
      </c>
      <c r="D92" s="13">
        <v>3900</v>
      </c>
    </row>
    <row r="93" spans="1:7" x14ac:dyDescent="0.4">
      <c r="A93" s="21" t="s">
        <v>26</v>
      </c>
      <c r="B93" s="11" t="s">
        <v>65</v>
      </c>
      <c r="C93" s="12">
        <v>1500</v>
      </c>
      <c r="D93" s="13">
        <v>4500</v>
      </c>
    </row>
    <row r="96" spans="1:7" x14ac:dyDescent="0.4">
      <c r="A96" s="16" t="s">
        <v>67</v>
      </c>
    </row>
    <row r="97" spans="1:7" x14ac:dyDescent="0.4">
      <c r="A97" t="s">
        <v>68</v>
      </c>
      <c r="B97" s="11" t="s">
        <v>63</v>
      </c>
      <c r="C97" s="12">
        <v>300</v>
      </c>
      <c r="D97">
        <v>630</v>
      </c>
      <c r="E97" s="6"/>
      <c r="G97" s="6"/>
    </row>
    <row r="98" spans="1:7" x14ac:dyDescent="0.4">
      <c r="A98" t="s">
        <v>71</v>
      </c>
      <c r="B98" s="11" t="s">
        <v>63</v>
      </c>
      <c r="C98" s="12">
        <v>600</v>
      </c>
      <c r="D98">
        <v>840</v>
      </c>
      <c r="E98" s="6"/>
      <c r="G98" s="6"/>
    </row>
    <row r="99" spans="1:7" x14ac:dyDescent="0.4">
      <c r="A99" t="s">
        <v>69</v>
      </c>
      <c r="B99" s="11" t="s">
        <v>64</v>
      </c>
      <c r="C99" s="12">
        <v>300</v>
      </c>
      <c r="D99" s="6">
        <v>1020</v>
      </c>
    </row>
    <row r="100" spans="1:7" x14ac:dyDescent="0.4">
      <c r="A100" t="s">
        <v>72</v>
      </c>
      <c r="B100" s="11" t="s">
        <v>64</v>
      </c>
      <c r="C100" s="12">
        <v>600</v>
      </c>
      <c r="D100" s="6">
        <v>1230</v>
      </c>
    </row>
    <row r="101" spans="1:7" x14ac:dyDescent="0.4">
      <c r="A101" t="s">
        <v>70</v>
      </c>
      <c r="B101" s="11" t="s">
        <v>65</v>
      </c>
      <c r="C101" s="12">
        <v>300</v>
      </c>
      <c r="D101" s="6">
        <v>1460</v>
      </c>
    </row>
    <row r="102" spans="1:7" x14ac:dyDescent="0.4">
      <c r="A102" t="s">
        <v>73</v>
      </c>
      <c r="B102" s="11" t="s">
        <v>65</v>
      </c>
      <c r="C102" s="12">
        <v>600</v>
      </c>
      <c r="D102" s="6">
        <v>1670</v>
      </c>
    </row>
    <row r="112" spans="1:7" x14ac:dyDescent="0.4">
      <c r="A112" t="s">
        <v>144</v>
      </c>
    </row>
    <row r="113" spans="1:1" x14ac:dyDescent="0.4">
      <c r="A113" t="s">
        <v>229</v>
      </c>
    </row>
    <row r="114" spans="1:1" x14ac:dyDescent="0.4">
      <c r="A114" t="s">
        <v>230</v>
      </c>
    </row>
    <row r="115" spans="1:1" x14ac:dyDescent="0.4">
      <c r="A115" t="s">
        <v>215</v>
      </c>
    </row>
    <row r="117" spans="1:1" x14ac:dyDescent="0.4">
      <c r="A117" t="s">
        <v>149</v>
      </c>
    </row>
    <row r="118" spans="1:1" x14ac:dyDescent="0.4">
      <c r="A118" t="s">
        <v>212</v>
      </c>
    </row>
    <row r="119" spans="1:1" x14ac:dyDescent="0.4">
      <c r="A119" t="s">
        <v>147</v>
      </c>
    </row>
    <row r="120" spans="1:1" x14ac:dyDescent="0.4">
      <c r="A120" t="s">
        <v>233</v>
      </c>
    </row>
    <row r="122" spans="1:1" x14ac:dyDescent="0.4">
      <c r="A122">
        <v>0</v>
      </c>
    </row>
    <row r="123" spans="1:1" x14ac:dyDescent="0.4">
      <c r="A123">
        <v>1</v>
      </c>
    </row>
    <row r="124" spans="1:1" x14ac:dyDescent="0.4">
      <c r="A124">
        <v>2</v>
      </c>
    </row>
    <row r="125" spans="1:1" x14ac:dyDescent="0.4">
      <c r="A125">
        <v>3</v>
      </c>
    </row>
    <row r="126" spans="1:1" x14ac:dyDescent="0.4">
      <c r="A126">
        <v>4</v>
      </c>
    </row>
  </sheetData>
  <sheetProtection algorithmName="SHA-512" hashValue="C244Fs2F3Ner0h4GHEVBf5QS67XbaNZYyTYKGDovh+n0aQBNCnivqjyXTKw7Nwl05MlN1hY8m6MGjZkLotA8ng==" saltValue="hszozKZRikyZm0HZFlArf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グループ生命共済</vt:lpstr>
      <vt:lpstr>検討・見直し</vt:lpstr>
      <vt:lpstr>貯蓄目標検討</vt:lpstr>
      <vt:lpstr>出典</vt:lpstr>
      <vt:lpstr>Sheet2</vt:lpstr>
      <vt:lpstr>貯蓄目標検討!Print_Area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Mimura Nanako (三村 菜々子)</dc:creator>
  <cp:lastModifiedBy>Mimura Nanako (三村 菜々子)</cp:lastModifiedBy>
  <dcterms:created xsi:type="dcterms:W3CDTF">2024-12-16T00:49:18Z</dcterms:created>
  <dcterms:modified xsi:type="dcterms:W3CDTF">2025-04-07T07:10:53Z</dcterms:modified>
</cp:coreProperties>
</file>